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costa\Documents\"/>
    </mc:Choice>
  </mc:AlternateContent>
  <bookViews>
    <workbookView xWindow="0" yWindow="0" windowWidth="20490" windowHeight="6855" activeTab="1"/>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6" i="9" l="1"/>
  <c r="E46" i="9"/>
  <c r="E39" i="9"/>
  <c r="C8" i="12"/>
  <c r="C7" i="12"/>
  <c r="C6" i="12"/>
  <c r="C5" i="12"/>
  <c r="Q64" i="9"/>
  <c r="Q63" i="9"/>
  <c r="Q62" i="9"/>
  <c r="Q59" i="9"/>
  <c r="Q60" i="9"/>
  <c r="Q54" i="9"/>
  <c r="Q49" i="9"/>
  <c r="Q46" i="9"/>
  <c r="Q44" i="9"/>
  <c r="Q43" i="9"/>
  <c r="Q39" i="9"/>
  <c r="Q31" i="9"/>
  <c r="Q25" i="9"/>
  <c r="Q16" i="9"/>
  <c r="Q15" i="9"/>
  <c r="Q21" i="9"/>
  <c r="Q17"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<sst xmlns="http://schemas.openxmlformats.org/spreadsheetml/2006/main" count="239" uniqueCount="165">
  <si>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</si>
  <si>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</si>
  <si>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</si>
  <si>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</si>
  <si>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</si>
  <si>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</si>
  <si>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</si>
  <si>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</si>
  <si>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</si>
  <si>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</si>
  <si>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</si>
  <si>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</si>
  <si>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</si>
  <si>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</si>
  <si>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</si>
  <si>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</si>
  <si>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</si>
  <si>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</si>
  <si>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</si>
  <si>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</si>
  <si>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</si>
  <si>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</si>
  <si>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</si>
  <si>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</si>
  <si>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</si>
  <si>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</si>
  <si>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</si>
  <si>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</si>
  <si>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</si>
  <si>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</si>
  <si>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</si>
  <si>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</si>
  <si>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</si>
  <si>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</si>
  <si>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</si>
  <si>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</si>
  <si>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</si>
  <si>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</si>
  <si>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</si>
  <si>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</si>
  <si>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</si>
  <si>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</si>
  <si>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</si>
  <si>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</si>
  <si>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</si>
  <si>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</si>
  <si>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</si>
  <si>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</si>
  <si>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</si>
  <si>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</si>
  <si>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</si>
  <si>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</si>
  <si>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</si>
  <si>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</si>
  <si>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</si>
  <si>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</si>
  <si>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</si>
  <si>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</si>
  <si>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</si>
  <si>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</si>
  <si>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</si>
  <si>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</si>
  <si>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</si>
  <si>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</si>
  <si>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</si>
  <si>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</si>
  <si>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</si>
  <si>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</si>
  <si>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</si>
  <si>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</si>
  <si>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</si>
  <si>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</si>
  <si>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</si>
  <si>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</si>
  <si>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</si>
  <si>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</si>
  <si>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</si>
  <si>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</si>
  <si>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</si>
  <si>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</si>
  <si>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</si>
  <si>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</si>
  <si>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</si>
  <si>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</si>
  <si>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</si>
  <si>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</si>
  <si>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</si>
  <si>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</si>
  <si>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</si>
  <si>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</si>
  <si>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</si>
  <si>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</si>
  <si>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</si>
  <si>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</si>
  <si>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</si>
  <si>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</si>
  <si>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</si>
  <si>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</si>
  <si>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</si>
  <si>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</si>
  <si>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</si>
  <si>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</si>
  <si>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</si>
  <si>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</si>
  <si>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</si>
  <si>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</si>
  <si>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</si>
  <si>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</si>
  <si>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</si>
  <si>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</si>
  <si>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</si>
  <si>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 xml:space="preserve">  - Cantidad de servidores sensibilizados.                          </t>
  </si>
  <si>
    <t>T1/T2/T3/T4</t>
  </si>
  <si>
    <t xml:space="preserve"> - Registro de solicitudes de asesorías recibidas y atendidas.
 - Correos promocionando medios disponibles.
 - Ciculares promocionando medios disponibles.
 - Constancia de no recepción de solicitudes de asesorías.</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</si>
  <si>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</si>
  <si>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</si>
  <si>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</si>
  <si>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</si>
  <si>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</si>
  <si>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</si>
  <si>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</si>
  <si>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</si>
  <si>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</si>
  <si>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</si>
  <si>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</si>
  <si>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</si>
  <si>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</si>
  <si>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</si>
  <si>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</si>
  <si>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T1:
T2:
T3:
T4:</t>
  </si>
  <si>
    <t>Fecha de validacion del plan de Trabajo:</t>
  </si>
  <si>
    <t xml:space="preserve">Dirección General del Catastro Nacional </t>
  </si>
  <si>
    <t>200</t>
  </si>
  <si>
    <t>Nancy Mercedes</t>
  </si>
  <si>
    <t>Desde el 15 de febrero hasta el 15 de marzo del 2019</t>
  </si>
  <si>
    <t>Se puso a disposicion de los servidores publicos del Catastro el modelo de encuesta suministrado por la DIGEIG a traves de correo electronico y a traves del whatsap</t>
  </si>
  <si>
    <t>Desde enero 01 hasta el 29 de marzo</t>
  </si>
  <si>
    <t>Desde enero 01 hasta el 29 de marzo con la publicacion del Boletin Trimestral</t>
  </si>
  <si>
    <t xml:space="preserve">y el 15 de marzo a traves de circular </t>
  </si>
  <si>
    <t xml:space="preserve">Se publico en la intranet el Buzon de denuncias </t>
  </si>
  <si>
    <t>Primer 3tre del año 2019.</t>
  </si>
  <si>
    <t>Circular 15/03/2019</t>
  </si>
  <si>
    <t xml:space="preserve">11 DE ENERO, 06 DE FEBRERO Y 20 DE MARZO </t>
  </si>
  <si>
    <t xml:space="preserve">Se crearon los enlaces de las delegaciones </t>
  </si>
  <si>
    <t xml:space="preserve">Cuadro de enlace con los datos de las delegaciones </t>
  </si>
  <si>
    <t xml:space="preserve">T1:Se realizo Cineforun  donde se sensibilizo al personal sobre los conflictos de intereses y otros temas de corrupcion. Se entrego Boletin informativo donde se abordo el tema.  Se remitio correo electronico al personal con material promocional. Se envio circular donde se informa al personal de los materiales promocionales sobre conflictos de intereses y demas
T2: </t>
  </si>
  <si>
    <t>T1:Se realizo convocatoria via correo electronico para el mes de enero. se realizo convocatoria a traves de comunicación para 11 de febrero. Se realizo convocatoria para el 20 de marzo 
T2:</t>
  </si>
  <si>
    <t>26 de junio</t>
  </si>
  <si>
    <t xml:space="preserve">El facilitador marcial Almonte impartio el taller Etica profesional y ciudadana </t>
  </si>
  <si>
    <t xml:space="preserve">T1:No recibimos solicitud de asesorias Se remitieron varios correos de promocion e informando las vias dsiponibles para realizar sus solicitudes. Se Publico en la intranet institucional y en el mural Brochour informativo promocionando las asesorias. En el cuadro de Asesorias se establece la no recepcion de asesorias y no recibimos ningun correo de solicitud 
T2:  No recibimos solicitudes
T3:
T4: 
</t>
  </si>
  <si>
    <t xml:space="preserve">T1:Se publico el Boletin del Trimestre enero-marzo y se socializo via circular. Se publico el Boletin informativo en el Mural Informativo y en la Intranet.  Se envio via correo electronico dicho Boletin y se entrego de manera fisica en el Cineforum. 
T2: En la intranet institucional se encuentra informacion publicada l respecto de manera permanente y actualizada frecuentemente 
</t>
  </si>
  <si>
    <t>T1:Se publico en la intranet el buzon de denuncias.  Se habilito un correo de la comision de Etica para recibir las denuncias 
T2:Se habilito un buzon en la intranet disponible para el personal 
T3:</t>
  </si>
  <si>
    <t xml:space="preserve">T1:Se publico Boletin informativo en la Intranet Institucional donde se abordo el tema.   Se realizo la entrega de este Boletin en el Cineforum . Se envio correo electronico a todos los funcionarios obligados a realizar firma de este codigo a traves de correo electronico 
T2: </t>
  </si>
  <si>
    <t>parcial</t>
  </si>
  <si>
    <t>T2: El  listado de asistencia  remitido, solo evidencia la participación de 38 personas a la charla, mientras la actividad está proyectada para 144. Pueden completar la cantidad, encviando el contenido de la presentación via correo electrónico a los servidores que no asistieron.</t>
  </si>
  <si>
    <r>
      <rPr>
        <b/>
        <sz val="14"/>
        <color rgb="FFFF0000"/>
        <rFont val="Arial"/>
        <family val="2"/>
      </rPr>
      <t>T2: Para otorgar la calificacion correspondiente deben remitir la evidencia correspondiente a al parte a de la actividad. Si no han recibido solicitud de asesorias, deben remitir una comunicación de no recepcion, firmada por la CEP.</t>
    </r>
    <r>
      <rPr>
        <sz val="14"/>
        <color rgb="FFFF0000"/>
        <rFont val="Arial"/>
        <family val="2"/>
      </rPr>
      <t xml:space="preserve">
T1: Para otorgar la calificacion correspondiente deben remitir la evidencia correspondiente a al parte a de la actividad. Si no han recibido solicitud de asesorias, deben remitir una comunicación de no recepcion, firmada por la CEP.</t>
    </r>
  </si>
  <si>
    <t>no cumplido</t>
  </si>
  <si>
    <t xml:space="preserve">T2: No fue remitida evidencia de la realización de esta actividad. </t>
  </si>
  <si>
    <t>no cumplida</t>
  </si>
  <si>
    <t xml:space="preserve">T2: No fue remitida evidencia de la realización de esta actividad.  Base de datos de sujetos obligados. </t>
  </si>
  <si>
    <r>
      <rPr>
        <b/>
        <sz val="14"/>
        <color rgb="FFFF0000"/>
        <rFont val="Arial"/>
        <family val="2"/>
      </rPr>
      <t>T2:  Para otorgar la calificacion correspondiente deben remitir la evidencia correspondiente al literal A   de la actividad. Si no han recibido denuncias, deben remitir una comunicación de no recepcion, firmada por la CEP,.</t>
    </r>
    <r>
      <rPr>
        <sz val="14"/>
        <color rgb="FFFF0000"/>
        <rFont val="Arial"/>
        <family val="2"/>
      </rPr>
      <t xml:space="preserve">
T1: Para otorgar la calificacion correspondiente deben remitir la evidencia correspondiente a al parte a de la actividad. Si no han recibido denuncias, deben remitir una comunicación de no recepcion, firmada por la CEP.</t>
    </r>
  </si>
  <si>
    <t xml:space="preserve">parcial </t>
  </si>
  <si>
    <t xml:space="preserve">T2: No fue remitida evidencia de la realizacion del literal B de esta actividad. </t>
  </si>
  <si>
    <r>
      <rPr>
        <b/>
        <sz val="14"/>
        <color rgb="FFFF0000"/>
        <rFont val="Arial"/>
        <family val="2"/>
      </rPr>
      <t xml:space="preserve">T2:  No hay evidencias de la realizacion de la parte b de esta actividad.,  No remirtien la evidencia  correspiondoente al literal b de estya actividad.  Cuadro con conflictos detectados o comunicación de no deteccion de conflictos. 
</t>
    </r>
    <r>
      <rPr>
        <sz val="14"/>
        <color rgb="FFFF0000"/>
        <rFont val="Arial"/>
        <family val="2"/>
      </rPr>
      <t xml:space="preserve">
T1: No hay evidencias de la realizacion de la parte b de esta actividad.,  No remirtien la evidencia  correspiondoente al literal b de estya actividad.  Cuadro con conflictos detectados o comunicación de no deteccion de conflictos. </t>
    </r>
  </si>
  <si>
    <r>
      <rPr>
        <b/>
        <sz val="14"/>
        <color rgb="FFFF0000"/>
        <rFont val="Arial"/>
        <family val="2"/>
      </rPr>
      <t xml:space="preserve">T2: Solo fue remitida el acta de junio sin firma. </t>
    </r>
    <r>
      <rPr>
        <sz val="14"/>
        <color rgb="FFFF0000"/>
        <rFont val="Arial"/>
        <family val="2"/>
      </rPr>
      <t xml:space="preserve">
T1: No fue remitida la evuidencia correspondiente a esta actividad. Recomendamos urilizar el modelo de acta suministrado por la Digeig, para una mejor comprensión.  Cumplido en apelación.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</si>
</sst>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0_-;\-* #,##0.00_-;_-* &quot;-&quot;??_-;_-@_-"/>
    <numFmt numFmtId="165" formatCode="_([$€]* #,##0.00_);_([$€]* \(#,##0.00\);_([$€]* &quot;-&quot;??_);_(@_)"/>
    <numFmt numFmtId="166" formatCode="[$-C0A]mmmm\-yy;@"/>
    <numFmt numFmtId="167" formatCode="[$-C0A]d\-mmm\-yyyy;@"/>
  </numFmts>
  <fonts count="52">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sz val="14"/>
      <color rgb="FFFF0000"/>
      <name val="Arial"/>
      <family val="2"/>
    </font>
    <font>
      <b/>
      <sz val="14"/>
      <color rgb="FFFF0000"/>
      <name val="Arial"/>
      <family val="2"/>
    </font>
    <font>
      <b/>
      <sz val="14"/>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473">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6"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3"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0" fontId="25" fillId="2" borderId="25" xfId="0" applyFont="1" applyFill="1" applyBorder="1" applyAlignment="1" applyProtection="1">
      <alignment horizontal="justify"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25" xfId="0" applyFont="1" applyFill="1" applyBorder="1" applyAlignment="1" applyProtection="1">
      <alignment horizontal="center" vertical="center" wrapText="1"/>
      <protection locked="0"/>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0" fontId="27" fillId="22" borderId="30" xfId="0" applyFont="1" applyFill="1" applyBorder="1" applyAlignment="1" applyProtection="1">
      <alignment horizontal="center" vertical="center" wrapText="1"/>
      <protection locked="0"/>
    </xf>
    <xf numFmtId="1" fontId="26" fillId="22" borderId="52"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1"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0" fillId="0" borderId="0" xfId="0" applyFont="1" applyAlignment="1">
      <alignment vertical="top" wrapText="1"/>
    </xf>
    <xf numFmtId="0" fontId="40" fillId="3" borderId="0" xfId="0" applyFont="1" applyFill="1" applyAlignment="1">
      <alignment vertical="top" wrapText="1"/>
    </xf>
    <xf numFmtId="0" fontId="18" fillId="3" borderId="44" xfId="1" applyFont="1" applyFill="1" applyBorder="1" applyAlignment="1">
      <alignment vertical="center" wrapText="1"/>
    </xf>
    <xf numFmtId="0" fontId="18" fillId="3" borderId="41" xfId="1" applyFont="1" applyFill="1" applyBorder="1" applyAlignment="1">
      <alignment vertical="center" wrapText="1"/>
    </xf>
    <xf numFmtId="0" fontId="40" fillId="3" borderId="41" xfId="1" applyFont="1" applyFill="1" applyBorder="1" applyAlignment="1">
      <alignment horizontal="center" vertical="center" wrapText="1"/>
    </xf>
    <xf numFmtId="0" fontId="18" fillId="3" borderId="45" xfId="1" applyFont="1" applyFill="1" applyBorder="1" applyAlignment="1">
      <alignment horizontal="center" vertical="center" wrapText="1"/>
    </xf>
    <xf numFmtId="4" fontId="35"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5" fillId="0" borderId="0" xfId="0" applyFont="1" applyBorder="1" applyAlignment="1"/>
    <xf numFmtId="0" fontId="39" fillId="0" borderId="0" xfId="0" applyFont="1" applyFill="1" applyAlignment="1">
      <alignment vertical="center" wrapText="1"/>
    </xf>
    <xf numFmtId="4" fontId="42" fillId="16" borderId="57" xfId="0" applyNumberFormat="1" applyFont="1" applyFill="1" applyBorder="1" applyAlignment="1">
      <alignment horizontal="center" vertical="center" wrapText="1"/>
    </xf>
    <xf numFmtId="0" fontId="45"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7" fillId="0" borderId="0" xfId="4" applyFont="1" applyFill="1" applyBorder="1" applyAlignment="1">
      <alignment horizontal="center" vertical="center" wrapText="1"/>
    </xf>
    <xf numFmtId="9" fontId="2" fillId="0" borderId="47" xfId="4" applyNumberFormat="1" applyFont="1" applyBorder="1" applyAlignment="1">
      <alignment horizontal="center" vertical="center" wrapText="1"/>
    </xf>
    <xf numFmtId="0" fontId="0" fillId="15" borderId="47" xfId="0" applyFill="1" applyBorder="1" applyAlignment="1">
      <alignment horizontal="center" vertical="center"/>
    </xf>
    <xf numFmtId="1" fontId="0" fillId="15" borderId="47" xfId="0" applyNumberFormat="1" applyFill="1" applyBorder="1" applyAlignment="1">
      <alignment horizontal="center" vertical="center"/>
    </xf>
    <xf numFmtId="4" fontId="35" fillId="15" borderId="31" xfId="0" applyNumberFormat="1" applyFont="1" applyFill="1" applyBorder="1" applyAlignment="1">
      <alignment horizontal="center" vertical="center" wrapText="1"/>
    </xf>
    <xf numFmtId="4" fontId="35" fillId="3" borderId="17" xfId="0" applyNumberFormat="1" applyFont="1" applyFill="1" applyBorder="1" applyAlignment="1">
      <alignment horizontal="center" vertical="center" wrapText="1"/>
    </xf>
    <xf numFmtId="9" fontId="35" fillId="0" borderId="31" xfId="0" applyNumberFormat="1" applyFont="1" applyFill="1" applyBorder="1" applyAlignment="1">
      <alignment horizontal="center" vertical="center" wrapText="1"/>
    </xf>
    <xf numFmtId="0" fontId="0" fillId="15" borderId="39" xfId="0" applyFill="1" applyBorder="1" applyAlignment="1">
      <alignment horizontal="center" vertical="center"/>
    </xf>
    <xf numFmtId="4" fontId="42" fillId="16" borderId="52" xfId="0" applyNumberFormat="1" applyFont="1" applyFill="1" applyBorder="1" applyAlignment="1">
      <alignment horizontal="center" vertical="center" wrapText="1"/>
    </xf>
    <xf numFmtId="4" fontId="42"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8" xfId="0" applyBorder="1" applyAlignment="1">
      <alignment horizontal="center"/>
    </xf>
    <xf numFmtId="0" fontId="0" fillId="0" borderId="58" xfId="0" applyBorder="1"/>
    <xf numFmtId="9" fontId="0" fillId="0" borderId="47" xfId="0" applyNumberFormat="1" applyFont="1" applyFill="1" applyBorder="1" applyAlignment="1">
      <alignment horizontal="center" vertical="center" wrapText="1"/>
    </xf>
    <xf numFmtId="166"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1" xfId="1" applyFont="1" applyFill="1" applyBorder="1" applyAlignment="1">
      <alignment horizontal="center" vertical="center" wrapText="1"/>
    </xf>
    <xf numFmtId="0" fontId="8" fillId="0" borderId="19" xfId="0" applyFont="1" applyBorder="1" applyAlignment="1">
      <alignment horizontal="left" vertical="center"/>
    </xf>
    <xf numFmtId="0" fontId="27" fillId="2" borderId="28" xfId="0" applyFont="1" applyFill="1" applyBorder="1" applyAlignment="1">
      <alignment horizontal="center"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2" fillId="0" borderId="0" xfId="0" applyFont="1" applyBorder="1" applyAlignment="1">
      <alignment horizontal="center"/>
    </xf>
    <xf numFmtId="0" fontId="26" fillId="0" borderId="42"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5" fillId="2" borderId="25" xfId="0" applyFont="1" applyFill="1" applyBorder="1" applyAlignment="1">
      <alignment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8"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1"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5"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1"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39" fillId="2" borderId="3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0" borderId="30" xfId="0" applyFont="1" applyFill="1" applyBorder="1" applyAlignment="1">
      <alignment vertical="center" wrapText="1"/>
    </xf>
    <xf numFmtId="1" fontId="27" fillId="22" borderId="10" xfId="0" applyNumberFormat="1"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30" xfId="0" applyFont="1" applyFill="1" applyBorder="1" applyAlignment="1" applyProtection="1">
      <alignment vertical="center" wrapText="1"/>
      <protection locked="0"/>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30"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0" xfId="0" applyNumberFormat="1"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8"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0" xfId="0" applyFont="1" applyFill="1" applyBorder="1" applyAlignment="1">
      <alignment vertical="center" wrapText="1"/>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7" fillId="22" borderId="3" xfId="0" applyFont="1" applyFill="1" applyBorder="1" applyAlignment="1">
      <alignment vertical="center" wrapText="1"/>
    </xf>
    <xf numFmtId="0" fontId="18" fillId="24" borderId="12"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8" fillId="0" borderId="4" xfId="0"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5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14"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35" xfId="0" applyNumberFormat="1" applyFont="1" applyFill="1" applyBorder="1" applyAlignment="1">
      <alignment horizontal="center" vertical="center" wrapText="1"/>
    </xf>
    <xf numFmtId="0" fontId="27" fillId="0" borderId="25" xfId="0" applyNumberFormat="1" applyFont="1" applyFill="1" applyBorder="1" applyAlignment="1">
      <alignment horizontal="center" vertical="center" wrapText="1"/>
    </xf>
    <xf numFmtId="0" fontId="27" fillId="0" borderId="34" xfId="0" applyNumberFormat="1"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14" xfId="0" applyNumberFormat="1" applyFont="1" applyFill="1" applyBorder="1" applyAlignment="1">
      <alignment horizontal="center" vertical="center" wrapText="1"/>
    </xf>
    <xf numFmtId="0" fontId="18" fillId="25" borderId="5" xfId="0" applyFont="1" applyFill="1" applyBorder="1" applyAlignment="1">
      <alignment horizontal="center" vertical="center" wrapText="1"/>
    </xf>
    <xf numFmtId="0" fontId="26" fillId="22" borderId="4" xfId="0" applyFont="1" applyFill="1" applyBorder="1" applyAlignment="1" applyProtection="1">
      <alignment horizontal="center" vertical="center" wrapText="1"/>
      <protection locked="0"/>
    </xf>
    <xf numFmtId="0" fontId="39" fillId="22" borderId="63" xfId="0" applyNumberFormat="1" applyFont="1" applyFill="1" applyBorder="1" applyAlignment="1">
      <alignment vertical="center" wrapText="1"/>
    </xf>
    <xf numFmtId="14" fontId="39" fillId="22" borderId="3" xfId="0" applyNumberFormat="1" applyFont="1" applyFill="1" applyBorder="1" applyAlignment="1">
      <alignment vertical="center" wrapText="1"/>
    </xf>
    <xf numFmtId="14" fontId="27" fillId="22" borderId="25" xfId="0" applyNumberFormat="1" applyFont="1" applyFill="1" applyBorder="1" applyAlignment="1">
      <alignment horizontal="center" vertical="center" wrapText="1"/>
    </xf>
    <xf numFmtId="0" fontId="49" fillId="24" borderId="34"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pplyProtection="1">
      <alignment horizontal="center" vertical="center"/>
      <protection locked="0"/>
    </xf>
    <xf numFmtId="0" fontId="26" fillId="22" borderId="47" xfId="0" applyFont="1" applyFill="1" applyBorder="1" applyAlignment="1">
      <alignment horizontal="center" vertical="center" wrapText="1"/>
    </xf>
    <xf numFmtId="0" fontId="50" fillId="24" borderId="66"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54" xfId="0" applyNumberFormat="1" applyFont="1" applyFill="1" applyBorder="1" applyAlignment="1">
      <alignment horizontal="center" vertical="center" wrapText="1"/>
    </xf>
    <xf numFmtId="0" fontId="27" fillId="0" borderId="55" xfId="0" applyNumberFormat="1" applyFont="1" applyFill="1" applyBorder="1" applyAlignment="1">
      <alignment horizontal="center" vertical="center" wrapText="1"/>
    </xf>
    <xf numFmtId="0" fontId="27" fillId="0" borderId="56" xfId="0" applyNumberFormat="1"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2" borderId="61"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5"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49" xfId="0"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51" fillId="24" borderId="11"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0" borderId="30"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0" borderId="9" xfId="0" applyNumberFormat="1"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8"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 borderId="8" xfId="0" applyFont="1" applyFill="1" applyBorder="1" applyAlignment="1">
      <alignment horizontal="center" vertical="center" wrapText="1"/>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48" fillId="0" borderId="4" xfId="0" applyFont="1" applyFill="1" applyBorder="1" applyAlignment="1">
      <alignment horizontal="center" vertical="center" wrapText="1"/>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27" fillId="22" borderId="49" xfId="0" applyFont="1" applyFill="1" applyBorder="1" applyAlignment="1" applyProtection="1">
      <alignment horizontal="left" vertical="center" wrapText="1"/>
      <protection locked="0"/>
    </xf>
    <xf numFmtId="0" fontId="46" fillId="7" borderId="10"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50" fillId="24" borderId="11" xfId="0" applyFont="1" applyFill="1" applyBorder="1" applyAlignment="1">
      <alignment horizontal="center" vertical="center" wrapText="1"/>
    </xf>
    <xf numFmtId="0" fontId="50" fillId="24" borderId="38" xfId="0" applyFont="1" applyFill="1" applyBorder="1" applyAlignment="1">
      <alignment horizontal="center" vertical="center" wrapText="1"/>
    </xf>
    <xf numFmtId="0" fontId="50" fillId="24" borderId="49" xfId="0" applyFont="1" applyFill="1" applyBorder="1" applyAlignment="1">
      <alignment horizontal="center" vertical="center" wrapText="1"/>
    </xf>
    <xf numFmtId="0" fontId="3" fillId="21" borderId="4" xfId="0" applyFont="1" applyFill="1" applyBorder="1" applyAlignment="1" applyProtection="1">
      <alignment horizontal="center" vertical="center"/>
    </xf>
    <xf numFmtId="0" fontId="3" fillId="21" borderId="9" xfId="0" applyFont="1" applyFill="1" applyBorder="1" applyAlignment="1" applyProtection="1">
      <alignment horizontal="center" vertical="center"/>
    </xf>
    <xf numFmtId="166" fontId="39" fillId="22" borderId="10" xfId="0" applyNumberFormat="1" applyFont="1" applyFill="1" applyBorder="1" applyAlignment="1">
      <alignment horizontal="center" vertical="center" wrapText="1"/>
    </xf>
    <xf numFmtId="166" fontId="39" fillId="22" borderId="13" xfId="0" applyNumberFormat="1"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0" borderId="51" xfId="0" applyNumberFormat="1" applyFont="1" applyFill="1" applyBorder="1" applyAlignment="1">
      <alignment horizontal="center" vertical="center" wrapText="1"/>
    </xf>
    <xf numFmtId="0" fontId="27" fillId="0" borderId="38" xfId="0" applyNumberFormat="1" applyFont="1" applyFill="1" applyBorder="1" applyAlignment="1">
      <alignment horizontal="center" vertical="center" wrapText="1"/>
    </xf>
    <xf numFmtId="0" fontId="27" fillId="0" borderId="14" xfId="0" applyNumberFormat="1" applyFont="1" applyFill="1" applyBorder="1" applyAlignment="1">
      <alignment horizontal="center" vertical="center" wrapText="1"/>
    </xf>
    <xf numFmtId="0" fontId="39" fillId="0" borderId="11" xfId="0" applyNumberFormat="1" applyFont="1" applyFill="1" applyBorder="1" applyAlignment="1">
      <alignment horizontal="center" vertical="center" wrapText="1"/>
    </xf>
    <xf numFmtId="0" fontId="39" fillId="0" borderId="38" xfId="0" applyNumberFormat="1" applyFont="1" applyFill="1" applyBorder="1" applyAlignment="1">
      <alignment horizontal="center" vertical="center" wrapText="1"/>
    </xf>
    <xf numFmtId="0" fontId="18" fillId="24" borderId="52"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1" fillId="2" borderId="0" xfId="0" applyFont="1" applyFill="1" applyAlignment="1">
      <alignment horizontal="center"/>
    </xf>
    <xf numFmtId="0" fontId="48" fillId="0" borderId="3" xfId="0"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48"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38" fillId="13" borderId="24" xfId="1" applyFont="1" applyFill="1" applyBorder="1" applyAlignment="1">
      <alignment horizontal="center" vertical="center" wrapText="1"/>
    </xf>
    <xf numFmtId="0" fontId="38" fillId="13" borderId="25" xfId="1" applyFont="1" applyFill="1" applyBorder="1" applyAlignment="1">
      <alignment horizontal="center" vertical="center" wrapText="1"/>
    </xf>
    <xf numFmtId="0" fontId="38" fillId="13" borderId="34" xfId="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2" fillId="0" borderId="23" xfId="0" applyFont="1" applyBorder="1" applyAlignment="1">
      <alignment horizontal="center"/>
    </xf>
    <xf numFmtId="0" fontId="32" fillId="0" borderId="39" xfId="0" applyFont="1" applyBorder="1" applyAlignment="1">
      <alignment horizontal="center"/>
    </xf>
    <xf numFmtId="0" fontId="18" fillId="14" borderId="26" xfId="1" applyFont="1" applyFill="1" applyBorder="1" applyAlignment="1">
      <alignment horizontal="center" vertical="center" wrapText="1"/>
    </xf>
    <xf numFmtId="0" fontId="18" fillId="14" borderId="37" xfId="1" applyFont="1" applyFill="1" applyBorder="1" applyAlignment="1">
      <alignment horizontal="center" vertical="center" wrapText="1"/>
    </xf>
    <xf numFmtId="167" fontId="6" fillId="2" borderId="5" xfId="0" applyNumberFormat="1" applyFont="1" applyFill="1" applyBorder="1" applyAlignment="1">
      <alignment horizontal="center" vertical="center"/>
    </xf>
    <xf numFmtId="167" fontId="6" fillId="2" borderId="6" xfId="0" applyNumberFormat="1" applyFont="1" applyFill="1" applyBorder="1" applyAlignment="1">
      <alignment horizontal="center" vertical="center"/>
    </xf>
    <xf numFmtId="167" fontId="6" fillId="2" borderId="23" xfId="0" applyNumberFormat="1" applyFont="1" applyFill="1" applyBorder="1" applyAlignment="1">
      <alignment horizontal="center" vertical="center"/>
    </xf>
    <xf numFmtId="167" fontId="6" fillId="2" borderId="35" xfId="0" applyNumberFormat="1" applyFont="1" applyFill="1" applyBorder="1" applyAlignment="1">
      <alignment horizontal="center" vertical="center"/>
    </xf>
    <xf numFmtId="0" fontId="3" fillId="4" borderId="44" xfId="1" applyFont="1" applyFill="1" applyBorder="1" applyAlignment="1">
      <alignment horizontal="center" vertical="center" wrapText="1"/>
    </xf>
    <xf numFmtId="0" fontId="3" fillId="4" borderId="41" xfId="1" applyFont="1" applyFill="1" applyBorder="1" applyAlignment="1">
      <alignment horizontal="center" vertical="center" wrapText="1"/>
    </xf>
    <xf numFmtId="0" fontId="49" fillId="24" borderId="51" xfId="0" applyFont="1" applyFill="1" applyBorder="1" applyAlignment="1">
      <alignment horizontal="center" vertical="center" wrapText="1"/>
    </xf>
    <xf numFmtId="0" fontId="49" fillId="24" borderId="38" xfId="0" applyFont="1" applyFill="1" applyBorder="1" applyAlignment="1">
      <alignment horizontal="center" vertical="center" wrapText="1"/>
    </xf>
    <xf numFmtId="0" fontId="49" fillId="24" borderId="14" xfId="0" applyFont="1" applyFill="1" applyBorder="1" applyAlignment="1">
      <alignment horizontal="center" vertical="center" wrapText="1"/>
    </xf>
    <xf numFmtId="0" fontId="18" fillId="3" borderId="41" xfId="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39" fillId="0" borderId="64"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9" fillId="2" borderId="3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27" fillId="0" borderId="11"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9" fillId="0" borderId="30"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27" fillId="22" borderId="51" xfId="0" applyFont="1" applyFill="1" applyBorder="1" applyAlignment="1" applyProtection="1">
      <alignment horizontal="left" vertical="center" wrapText="1"/>
      <protection locked="0"/>
    </xf>
    <xf numFmtId="0" fontId="27" fillId="0" borderId="4"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64" xfId="0" applyFont="1" applyBorder="1" applyAlignment="1">
      <alignment horizontal="center" vertical="center" wrapText="1"/>
    </xf>
    <xf numFmtId="0" fontId="25" fillId="2" borderId="4"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49" fillId="24" borderId="11"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38"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50" fillId="24" borderId="14" xfId="0" applyFont="1" applyFill="1" applyBorder="1" applyAlignment="1">
      <alignment horizontal="center" vertical="center" wrapText="1"/>
    </xf>
    <xf numFmtId="0" fontId="27" fillId="22" borderId="52" xfId="0" applyFont="1" applyFill="1" applyBorder="1" applyAlignment="1">
      <alignment horizontal="center" vertical="center" wrapText="1"/>
    </xf>
    <xf numFmtId="0" fontId="3" fillId="21" borderId="3" xfId="0" applyFont="1" applyFill="1" applyBorder="1" applyAlignment="1" applyProtection="1">
      <alignment horizontal="center" vertical="center"/>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12" xfId="0" applyFont="1" applyFill="1" applyBorder="1" applyAlignment="1" applyProtection="1">
      <alignment horizontal="center" vertical="center" wrapText="1"/>
      <protection locked="0"/>
    </xf>
    <xf numFmtId="14" fontId="27" fillId="22" borderId="53" xfId="0" applyNumberFormat="1" applyFont="1" applyFill="1" applyBorder="1" applyAlignment="1">
      <alignment horizontal="center" vertical="center" wrapText="1"/>
    </xf>
    <xf numFmtId="0" fontId="47" fillId="21" borderId="30"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47" fillId="21" borderId="9"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9" xfId="0" applyFont="1" applyFill="1" applyBorder="1" applyAlignment="1">
      <alignment horizontal="center" vertical="center"/>
    </xf>
    <xf numFmtId="0" fontId="25" fillId="22" borderId="38" xfId="0" applyFont="1" applyFill="1" applyBorder="1" applyAlignment="1">
      <alignment horizontal="center" vertical="center" wrapText="1"/>
    </xf>
    <xf numFmtId="0" fontId="25" fillId="22" borderId="49" xfId="0" applyFont="1" applyFill="1" applyBorder="1" applyAlignment="1">
      <alignment horizontal="center" vertical="center" wrapText="1"/>
    </xf>
    <xf numFmtId="0" fontId="31" fillId="0" borderId="30" xfId="82" applyFont="1" applyFill="1" applyBorder="1" applyAlignment="1">
      <alignment horizontal="center" vertical="center" wrapText="1"/>
    </xf>
    <xf numFmtId="0" fontId="31" fillId="0" borderId="4" xfId="82" applyFont="1" applyFill="1" applyBorder="1" applyAlignment="1">
      <alignment horizontal="center" vertical="center" wrapText="1"/>
    </xf>
    <xf numFmtId="0" fontId="31" fillId="0" borderId="9" xfId="82" applyFont="1" applyFill="1" applyBorder="1" applyAlignment="1">
      <alignment horizontal="center" vertical="center" wrapText="1"/>
    </xf>
    <xf numFmtId="1" fontId="25" fillId="22" borderId="13" xfId="0" applyNumberFormat="1" applyFont="1" applyFill="1" applyBorder="1" applyAlignment="1">
      <alignment horizontal="center" vertical="center" wrapText="1"/>
    </xf>
    <xf numFmtId="1" fontId="25" fillId="22" borderId="48" xfId="0" applyNumberFormat="1"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48" xfId="0" applyFont="1" applyFill="1" applyBorder="1" applyAlignment="1">
      <alignment horizontal="center" vertical="center" wrapText="1"/>
    </xf>
    <xf numFmtId="0" fontId="27" fillId="2" borderId="3"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0" borderId="29" xfId="0" applyFont="1" applyFill="1" applyBorder="1" applyAlignment="1">
      <alignment horizontal="center" vertical="center" wrapText="1"/>
    </xf>
    <xf numFmtId="49" fontId="25" fillId="0" borderId="50" xfId="0" applyNumberFormat="1" applyFont="1" applyFill="1" applyBorder="1" applyAlignment="1">
      <alignment horizontal="center" vertical="center"/>
    </xf>
    <xf numFmtId="49" fontId="25" fillId="0" borderId="47" xfId="0" applyNumberFormat="1" applyFont="1" applyFill="1" applyBorder="1" applyAlignment="1">
      <alignment horizontal="center" vertical="center"/>
    </xf>
    <xf numFmtId="49" fontId="25" fillId="0" borderId="43" xfId="0" applyNumberFormat="1" applyFont="1" applyFill="1" applyBorder="1" applyAlignment="1">
      <alignment horizontal="center" vertical="center"/>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27"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4" fillId="2" borderId="0" xfId="0" applyFont="1" applyFill="1" applyAlignment="1">
      <alignment horizontal="center" vertical="center"/>
    </xf>
    <xf numFmtId="0" fontId="41"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2" xfId="1" applyFont="1" applyFill="1" applyBorder="1" applyAlignment="1">
      <alignment horizontal="center" vertical="center" wrapText="1"/>
    </xf>
    <xf numFmtId="0" fontId="6" fillId="19" borderId="48" xfId="1"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39" xfId="0" applyFont="1" applyBorder="1" applyAlignment="1">
      <alignment horizontal="center" vertical="center"/>
    </xf>
    <xf numFmtId="166" fontId="6" fillId="2" borderId="32" xfId="0" applyNumberFormat="1" applyFont="1" applyFill="1" applyBorder="1" applyAlignment="1">
      <alignment horizontal="left" vertical="center"/>
    </xf>
    <xf numFmtId="166" fontId="6" fillId="2" borderId="34" xfId="0" applyNumberFormat="1" applyFont="1" applyFill="1" applyBorder="1" applyAlignment="1">
      <alignment horizontal="left" vertical="center"/>
    </xf>
    <xf numFmtId="166" fontId="27" fillId="2" borderId="36" xfId="0" applyNumberFormat="1" applyFont="1" applyFill="1" applyBorder="1" applyAlignment="1">
      <alignment horizontal="center" vertical="center"/>
    </xf>
    <xf numFmtId="166" fontId="27" fillId="2" borderId="35" xfId="0" applyNumberFormat="1" applyFont="1" applyFill="1" applyBorder="1" applyAlignment="1">
      <alignment horizontal="center" vertical="center"/>
    </xf>
    <xf numFmtId="49" fontId="2" fillId="0" borderId="0" xfId="4" applyNumberFormat="1" applyBorder="1" applyAlignment="1">
      <alignment horizontal="center" vertical="center" wrapText="1"/>
    </xf>
    <xf numFmtId="0" fontId="36" fillId="0" borderId="0" xfId="0" applyFont="1" applyAlignment="1">
      <alignment horizontal="center"/>
    </xf>
    <xf numFmtId="4" fontId="44" fillId="20" borderId="16" xfId="0" applyNumberFormat="1" applyFont="1" applyFill="1" applyBorder="1" applyAlignment="1">
      <alignment horizontal="center" vertical="center" wrapText="1"/>
    </xf>
    <xf numFmtId="4" fontId="44" fillId="20" borderId="31" xfId="0" applyNumberFormat="1" applyFont="1" applyFill="1" applyBorder="1" applyAlignment="1">
      <alignment horizontal="center" vertical="center" wrapText="1"/>
    </xf>
    <xf numFmtId="0" fontId="43" fillId="3" borderId="17" xfId="4" applyFont="1" applyFill="1" applyBorder="1" applyAlignment="1">
      <alignment horizontal="center" vertical="center" wrapText="1"/>
    </xf>
    <xf numFmtId="0" fontId="43" fillId="3" borderId="31" xfId="4"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opLeftCell="F1" zoomScale="50" zoomScaleNormal="50" zoomScaleSheetLayoutView="25" zoomScalePageLayoutView="70" workbookViewId="0">
      <selection activeCell="R63" sqref="R63"/>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5.7109375" style="24" customWidth="1"/>
    <col min="12" max="12" width="26.42578125" style="99" customWidth="1"/>
    <col min="13" max="16" width="10.7109375" style="99"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08"/>
      <c r="B1" s="308"/>
      <c r="C1" s="308"/>
      <c r="D1" s="308"/>
      <c r="E1" s="308"/>
      <c r="F1" s="308"/>
      <c r="G1" s="308"/>
      <c r="H1" s="308"/>
      <c r="I1" s="308"/>
      <c r="J1" s="308"/>
      <c r="K1" s="308"/>
      <c r="L1" s="308"/>
      <c r="M1" s="308"/>
      <c r="N1" s="308"/>
      <c r="O1" s="308"/>
      <c r="P1" s="308"/>
      <c r="Q1" s="308"/>
      <c r="R1" s="308"/>
      <c r="S1" s="308"/>
      <c r="T1" s="308"/>
      <c r="U1" s="308"/>
      <c r="V1" s="8"/>
    </row>
    <row r="2" spans="1:24">
      <c r="A2" s="428" t="s">
        <v>9</v>
      </c>
      <c r="B2" s="428"/>
      <c r="C2" s="428"/>
      <c r="D2" s="428"/>
      <c r="E2" s="428"/>
      <c r="F2" s="428"/>
      <c r="G2" s="428"/>
      <c r="H2" s="428"/>
      <c r="I2" s="428"/>
      <c r="J2" s="428"/>
      <c r="K2" s="428"/>
      <c r="L2" s="428"/>
      <c r="M2" s="428"/>
      <c r="N2" s="428"/>
      <c r="O2" s="428"/>
      <c r="P2" s="428"/>
      <c r="Q2" s="428"/>
      <c r="R2" s="428"/>
      <c r="S2" s="14"/>
      <c r="T2" s="14"/>
      <c r="U2" s="14"/>
      <c r="V2" s="14"/>
    </row>
    <row r="3" spans="1:24" ht="18.75">
      <c r="A3" s="429" t="s">
        <v>10</v>
      </c>
      <c r="B3" s="429"/>
      <c r="C3" s="429"/>
      <c r="D3" s="429"/>
      <c r="E3" s="429"/>
      <c r="F3" s="429"/>
      <c r="G3" s="429"/>
      <c r="H3" s="429"/>
      <c r="I3" s="429"/>
      <c r="J3" s="429"/>
      <c r="K3" s="429"/>
      <c r="L3" s="429"/>
      <c r="M3" s="429"/>
      <c r="N3" s="429"/>
      <c r="O3" s="429"/>
      <c r="P3" s="429"/>
      <c r="Q3" s="429"/>
      <c r="R3" s="429"/>
      <c r="S3" s="15"/>
      <c r="T3" s="15"/>
      <c r="U3" s="15"/>
      <c r="V3" s="15"/>
    </row>
    <row r="4" spans="1:24" ht="20.25">
      <c r="A4" s="430" t="s">
        <v>117</v>
      </c>
      <c r="B4" s="430"/>
      <c r="C4" s="430"/>
      <c r="D4" s="430"/>
      <c r="E4" s="430"/>
      <c r="F4" s="430"/>
      <c r="G4" s="430"/>
      <c r="H4" s="430"/>
      <c r="I4" s="430"/>
      <c r="J4" s="430"/>
      <c r="K4" s="430"/>
      <c r="L4" s="430"/>
      <c r="M4" s="430"/>
      <c r="N4" s="430"/>
      <c r="O4" s="430"/>
      <c r="P4" s="430"/>
      <c r="Q4" s="430"/>
      <c r="R4" s="430"/>
      <c r="S4" s="16"/>
      <c r="T4" s="16"/>
      <c r="U4" s="16"/>
      <c r="V4" s="16"/>
    </row>
    <row r="5" spans="1:24" ht="20.25">
      <c r="A5" s="430" t="s">
        <v>11</v>
      </c>
      <c r="B5" s="430"/>
      <c r="C5" s="430"/>
      <c r="D5" s="430"/>
      <c r="E5" s="430"/>
      <c r="F5" s="430"/>
      <c r="G5" s="430"/>
      <c r="H5" s="430"/>
      <c r="I5" s="430"/>
      <c r="J5" s="430"/>
      <c r="K5" s="430"/>
      <c r="L5" s="430"/>
      <c r="M5" s="430"/>
      <c r="N5" s="430"/>
      <c r="O5" s="430"/>
      <c r="P5" s="430"/>
      <c r="Q5" s="430"/>
      <c r="R5" s="430"/>
      <c r="S5" s="16"/>
      <c r="T5" s="16"/>
      <c r="U5" s="16"/>
      <c r="V5" s="16"/>
    </row>
    <row r="6" spans="1:24" ht="21.75" thickBot="1">
      <c r="A6" s="9"/>
      <c r="B6" s="10"/>
      <c r="C6" s="10"/>
      <c r="D6" s="11"/>
      <c r="E6" s="11"/>
      <c r="F6" s="21"/>
      <c r="G6" s="21"/>
      <c r="H6" s="21"/>
      <c r="I6" s="21"/>
      <c r="J6" s="22"/>
      <c r="K6" s="22"/>
      <c r="L6" s="96"/>
      <c r="M6" s="96"/>
      <c r="N6" s="96"/>
      <c r="O6" s="96"/>
      <c r="P6" s="96"/>
      <c r="Q6" s="22"/>
      <c r="R6" s="21"/>
      <c r="S6" s="11"/>
      <c r="T6" s="11"/>
      <c r="U6" s="11"/>
      <c r="V6" s="8"/>
    </row>
    <row r="7" spans="1:24" ht="33" customHeight="1" thickBot="1">
      <c r="A7" s="434" t="s">
        <v>12</v>
      </c>
      <c r="B7" s="435"/>
      <c r="C7" s="435"/>
      <c r="D7" s="435"/>
      <c r="E7" s="435"/>
      <c r="F7" s="435"/>
      <c r="G7" s="435"/>
      <c r="H7" s="435"/>
      <c r="I7" s="435"/>
      <c r="J7" s="435"/>
      <c r="K7" s="435"/>
      <c r="L7" s="435"/>
      <c r="M7" s="435"/>
      <c r="N7" s="435"/>
      <c r="O7" s="435"/>
      <c r="P7" s="435"/>
      <c r="Q7" s="435"/>
      <c r="R7" s="436"/>
      <c r="S7" s="13"/>
      <c r="T7" s="329" t="s">
        <v>33</v>
      </c>
      <c r="U7" s="330"/>
      <c r="V7" s="330"/>
      <c r="W7" s="331"/>
    </row>
    <row r="8" spans="1:24" ht="40.5">
      <c r="A8" s="431" t="s">
        <v>13</v>
      </c>
      <c r="B8" s="432"/>
      <c r="C8" s="432"/>
      <c r="D8" s="433"/>
      <c r="E8" s="317" t="s">
        <v>130</v>
      </c>
      <c r="F8" s="318"/>
      <c r="G8" s="318"/>
      <c r="H8" s="318"/>
      <c r="I8" s="319"/>
      <c r="J8" s="314" t="s">
        <v>24</v>
      </c>
      <c r="K8" s="315"/>
      <c r="L8" s="316"/>
      <c r="M8" s="102"/>
      <c r="N8" s="102"/>
      <c r="O8" s="102"/>
      <c r="P8" s="102"/>
      <c r="Q8" s="463" t="s">
        <v>19</v>
      </c>
      <c r="R8" s="464"/>
      <c r="S8" s="12"/>
      <c r="T8" s="34" t="s">
        <v>4</v>
      </c>
      <c r="U8" s="32" t="s">
        <v>3</v>
      </c>
      <c r="V8" s="33" t="s">
        <v>29</v>
      </c>
      <c r="W8" s="35" t="s">
        <v>34</v>
      </c>
      <c r="X8" s="28"/>
    </row>
    <row r="9" spans="1:24" ht="36" customHeight="1" thickBot="1">
      <c r="A9" s="460" t="s">
        <v>131</v>
      </c>
      <c r="B9" s="461"/>
      <c r="C9" s="461"/>
      <c r="D9" s="462"/>
      <c r="E9" s="336">
        <v>43489</v>
      </c>
      <c r="F9" s="337"/>
      <c r="G9" s="337"/>
      <c r="H9" s="338"/>
      <c r="I9" s="339"/>
      <c r="J9" s="323">
        <v>303</v>
      </c>
      <c r="K9" s="324"/>
      <c r="L9" s="325"/>
      <c r="M9" s="103"/>
      <c r="N9" s="103"/>
      <c r="O9" s="103"/>
      <c r="P9" s="103"/>
      <c r="Q9" s="465" t="s">
        <v>133</v>
      </c>
      <c r="R9" s="466"/>
      <c r="S9" s="12"/>
      <c r="T9" s="36" t="s">
        <v>5</v>
      </c>
      <c r="U9" s="25" t="s">
        <v>2</v>
      </c>
      <c r="V9" s="30" t="s">
        <v>30</v>
      </c>
      <c r="W9" s="37" t="s">
        <v>35</v>
      </c>
      <c r="X9" s="28"/>
    </row>
    <row r="10" spans="1:24" ht="41.25" thickBot="1">
      <c r="A10" s="310"/>
      <c r="B10" s="310"/>
      <c r="C10" s="310"/>
      <c r="D10" s="310"/>
      <c r="E10" s="310"/>
      <c r="F10" s="310"/>
      <c r="G10" s="310"/>
      <c r="H10" s="310"/>
      <c r="I10" s="310"/>
      <c r="J10" s="310"/>
      <c r="K10" s="310"/>
      <c r="L10" s="310"/>
      <c r="M10" s="310"/>
      <c r="N10" s="310"/>
      <c r="O10" s="310"/>
      <c r="P10" s="310"/>
      <c r="Q10" s="310"/>
      <c r="R10" s="310"/>
      <c r="S10" s="310"/>
      <c r="T10" s="36" t="s">
        <v>7</v>
      </c>
      <c r="U10" s="26" t="s">
        <v>6</v>
      </c>
      <c r="V10" s="30" t="s">
        <v>31</v>
      </c>
      <c r="W10" s="37" t="s">
        <v>36</v>
      </c>
      <c r="X10" s="28"/>
    </row>
    <row r="11" spans="1:24" ht="40.5" customHeight="1" thickBot="1">
      <c r="A11" s="437" t="s">
        <v>22</v>
      </c>
      <c r="B11" s="438"/>
      <c r="C11" s="438"/>
      <c r="D11" s="438"/>
      <c r="E11" s="438"/>
      <c r="F11" s="438"/>
      <c r="G11" s="438"/>
      <c r="H11" s="439"/>
      <c r="I11" s="320" t="s">
        <v>42</v>
      </c>
      <c r="J11" s="321"/>
      <c r="K11" s="322"/>
      <c r="L11" s="334" t="s">
        <v>14</v>
      </c>
      <c r="M11" s="334"/>
      <c r="N11" s="334"/>
      <c r="O11" s="334"/>
      <c r="P11" s="334"/>
      <c r="Q11" s="334"/>
      <c r="R11" s="335"/>
      <c r="S11" s="4"/>
      <c r="T11" s="36" t="s">
        <v>27</v>
      </c>
      <c r="U11" s="27" t="s">
        <v>25</v>
      </c>
      <c r="V11" s="31" t="s">
        <v>32</v>
      </c>
      <c r="W11" s="37" t="s">
        <v>37</v>
      </c>
    </row>
    <row r="12" spans="1:24" ht="29.25" customHeight="1" thickBot="1">
      <c r="A12" s="446" t="s">
        <v>0</v>
      </c>
      <c r="B12" s="444" t="s">
        <v>16</v>
      </c>
      <c r="C12" s="440" t="s">
        <v>18</v>
      </c>
      <c r="D12" s="440" t="s">
        <v>1</v>
      </c>
      <c r="E12" s="440" t="s">
        <v>20</v>
      </c>
      <c r="F12" s="440" t="s">
        <v>17</v>
      </c>
      <c r="G12" s="440" t="s">
        <v>21</v>
      </c>
      <c r="H12" s="458" t="s">
        <v>45</v>
      </c>
      <c r="I12" s="456" t="s">
        <v>41</v>
      </c>
      <c r="J12" s="454" t="s">
        <v>40</v>
      </c>
      <c r="K12" s="452" t="s">
        <v>39</v>
      </c>
      <c r="L12" s="451" t="s">
        <v>15</v>
      </c>
      <c r="M12" s="448" t="s">
        <v>23</v>
      </c>
      <c r="N12" s="449"/>
      <c r="O12" s="449"/>
      <c r="P12" s="449"/>
      <c r="Q12" s="450"/>
      <c r="R12" s="442" t="s">
        <v>8</v>
      </c>
      <c r="S12" s="4"/>
      <c r="T12" s="38" t="s">
        <v>26</v>
      </c>
      <c r="U12" s="100" t="s">
        <v>28</v>
      </c>
      <c r="V12" s="332"/>
      <c r="W12" s="333"/>
    </row>
    <row r="13" spans="1:24" ht="29.25" customHeight="1" thickBot="1">
      <c r="A13" s="447"/>
      <c r="B13" s="445"/>
      <c r="C13" s="441"/>
      <c r="D13" s="441"/>
      <c r="E13" s="441"/>
      <c r="F13" s="441"/>
      <c r="G13" s="441"/>
      <c r="H13" s="459"/>
      <c r="I13" s="457"/>
      <c r="J13" s="455"/>
      <c r="K13" s="453"/>
      <c r="L13" s="443"/>
      <c r="M13" s="97" t="s">
        <v>29</v>
      </c>
      <c r="N13" s="119" t="s">
        <v>30</v>
      </c>
      <c r="O13" s="119" t="s">
        <v>31</v>
      </c>
      <c r="P13" s="119" t="s">
        <v>32</v>
      </c>
      <c r="Q13" s="62" t="s">
        <v>128</v>
      </c>
      <c r="R13" s="443"/>
      <c r="S13" s="4"/>
      <c r="T13" s="104"/>
      <c r="U13" s="105"/>
      <c r="V13" s="106"/>
      <c r="W13" s="106"/>
    </row>
    <row r="14" spans="1:24" ht="24" customHeight="1" thickBot="1">
      <c r="A14" s="340" t="s">
        <v>51</v>
      </c>
      <c r="B14" s="341"/>
      <c r="C14" s="341"/>
      <c r="D14" s="341"/>
      <c r="E14" s="341"/>
      <c r="F14" s="341"/>
      <c r="G14" s="341"/>
      <c r="H14" s="341"/>
      <c r="I14" s="341"/>
      <c r="J14" s="341"/>
      <c r="K14" s="341"/>
      <c r="L14" s="254"/>
      <c r="M14" s="341"/>
      <c r="N14" s="341"/>
      <c r="O14" s="341"/>
      <c r="P14" s="341"/>
      <c r="Q14" s="341"/>
      <c r="R14" s="255"/>
      <c r="S14" s="4"/>
      <c r="T14" s="29"/>
    </row>
    <row r="15" spans="1:24" ht="112.5" customHeight="1">
      <c r="A15" s="20">
        <v>1</v>
      </c>
      <c r="B15" s="47" t="s">
        <v>43</v>
      </c>
      <c r="C15" s="48" t="s">
        <v>110</v>
      </c>
      <c r="D15" s="49" t="s">
        <v>114</v>
      </c>
      <c r="E15" s="107">
        <v>4</v>
      </c>
      <c r="F15" s="108" t="s">
        <v>29</v>
      </c>
      <c r="G15" s="109">
        <v>1</v>
      </c>
      <c r="H15" s="110">
        <v>150</v>
      </c>
      <c r="I15" s="52">
        <v>89</v>
      </c>
      <c r="J15" s="53" t="s">
        <v>134</v>
      </c>
      <c r="K15" s="54" t="s">
        <v>135</v>
      </c>
      <c r="L15" s="98" t="s">
        <v>125</v>
      </c>
      <c r="M15" s="145">
        <v>4</v>
      </c>
      <c r="N15" s="145"/>
      <c r="O15" s="145"/>
      <c r="P15" s="145"/>
      <c r="Q15" s="138">
        <f>SUM(M15:P15)</f>
        <v>4</v>
      </c>
      <c r="R15" s="133"/>
      <c r="S15" s="4"/>
      <c r="T15" s="29"/>
    </row>
    <row r="16" spans="1:24" ht="93.75">
      <c r="A16" s="171">
        <v>2</v>
      </c>
      <c r="B16" s="50" t="s">
        <v>44</v>
      </c>
      <c r="C16" s="50" t="s">
        <v>46</v>
      </c>
      <c r="D16" s="51" t="s">
        <v>82</v>
      </c>
      <c r="E16" s="111">
        <v>12</v>
      </c>
      <c r="F16" s="177" t="s">
        <v>30</v>
      </c>
      <c r="G16" s="112">
        <v>1</v>
      </c>
      <c r="H16" s="113">
        <v>144</v>
      </c>
      <c r="I16" s="55">
        <v>1</v>
      </c>
      <c r="J16" s="56" t="s">
        <v>147</v>
      </c>
      <c r="K16" s="226" t="s">
        <v>148</v>
      </c>
      <c r="L16" s="225" t="s">
        <v>153</v>
      </c>
      <c r="M16" s="146"/>
      <c r="N16" s="146">
        <v>6</v>
      </c>
      <c r="O16" s="146"/>
      <c r="P16" s="147"/>
      <c r="Q16" s="139">
        <f>SUM(M16:P16)</f>
        <v>6</v>
      </c>
      <c r="R16" s="227" t="s">
        <v>154</v>
      </c>
      <c r="S16" s="17"/>
      <c r="T16" s="29"/>
    </row>
    <row r="17" spans="1:29" s="3" customFormat="1" ht="51" customHeight="1">
      <c r="A17" s="311">
        <v>3</v>
      </c>
      <c r="B17" s="273" t="s">
        <v>47</v>
      </c>
      <c r="C17" s="273" t="s">
        <v>111</v>
      </c>
      <c r="D17" s="410" t="s">
        <v>113</v>
      </c>
      <c r="E17" s="236">
        <v>4</v>
      </c>
      <c r="F17" s="417" t="s">
        <v>112</v>
      </c>
      <c r="G17" s="419">
        <v>4</v>
      </c>
      <c r="H17" s="414" t="s">
        <v>132</v>
      </c>
      <c r="I17" s="180"/>
      <c r="J17" s="183"/>
      <c r="K17" s="265" t="s">
        <v>149</v>
      </c>
      <c r="L17" s="389" t="s">
        <v>153</v>
      </c>
      <c r="M17" s="269">
        <v>1</v>
      </c>
      <c r="N17" s="269">
        <v>0.5</v>
      </c>
      <c r="O17" s="269"/>
      <c r="P17" s="269"/>
      <c r="Q17" s="283">
        <f>SUM(M17:P17)</f>
        <v>1.5</v>
      </c>
      <c r="R17" s="381" t="s">
        <v>155</v>
      </c>
      <c r="S17" s="5"/>
    </row>
    <row r="18" spans="1:29" s="3" customFormat="1" ht="51" customHeight="1">
      <c r="A18" s="312"/>
      <c r="B18" s="274"/>
      <c r="C18" s="274"/>
      <c r="D18" s="411"/>
      <c r="E18" s="237"/>
      <c r="F18" s="396"/>
      <c r="G18" s="420"/>
      <c r="H18" s="415"/>
      <c r="I18" s="181">
        <v>200</v>
      </c>
      <c r="J18" s="184" t="s">
        <v>136</v>
      </c>
      <c r="K18" s="266"/>
      <c r="L18" s="390"/>
      <c r="M18" s="270"/>
      <c r="N18" s="270"/>
      <c r="O18" s="270"/>
      <c r="P18" s="270"/>
      <c r="Q18" s="283"/>
      <c r="R18" s="343"/>
      <c r="S18" s="5"/>
    </row>
    <row r="19" spans="1:29" s="3" customFormat="1" ht="23.25" customHeight="1">
      <c r="A19" s="312"/>
      <c r="B19" s="274"/>
      <c r="C19" s="274"/>
      <c r="D19" s="411"/>
      <c r="E19" s="237"/>
      <c r="F19" s="396"/>
      <c r="G19" s="420"/>
      <c r="H19" s="415"/>
      <c r="I19" s="181"/>
      <c r="J19" s="184"/>
      <c r="K19" s="266"/>
      <c r="L19" s="390"/>
      <c r="M19" s="270"/>
      <c r="N19" s="270"/>
      <c r="O19" s="270"/>
      <c r="P19" s="270"/>
      <c r="Q19" s="283"/>
      <c r="R19" s="343"/>
      <c r="S19" s="5"/>
    </row>
    <row r="20" spans="1:29" s="3" customFormat="1" ht="161.25" customHeight="1">
      <c r="A20" s="346"/>
      <c r="B20" s="409"/>
      <c r="C20" s="409"/>
      <c r="D20" s="412"/>
      <c r="E20" s="413"/>
      <c r="F20" s="418"/>
      <c r="G20" s="421"/>
      <c r="H20" s="416"/>
      <c r="I20" s="182"/>
      <c r="J20" s="185"/>
      <c r="K20" s="267"/>
      <c r="L20" s="391"/>
      <c r="M20" s="408"/>
      <c r="N20" s="408"/>
      <c r="O20" s="408"/>
      <c r="P20" s="408"/>
      <c r="Q20" s="388"/>
      <c r="R20" s="344"/>
      <c r="S20" s="5"/>
    </row>
    <row r="21" spans="1:29" s="3" customFormat="1" ht="34.5" customHeight="1">
      <c r="A21" s="311">
        <v>4</v>
      </c>
      <c r="B21" s="273" t="s">
        <v>48</v>
      </c>
      <c r="C21" s="273" t="s">
        <v>49</v>
      </c>
      <c r="D21" s="273" t="s">
        <v>50</v>
      </c>
      <c r="E21" s="400">
        <v>3</v>
      </c>
      <c r="F21" s="396" t="s">
        <v>30</v>
      </c>
      <c r="G21" s="396">
        <v>1</v>
      </c>
      <c r="H21" s="250">
        <v>330</v>
      </c>
      <c r="I21" s="403"/>
      <c r="J21" s="259"/>
      <c r="K21" s="398"/>
      <c r="L21" s="405" t="s">
        <v>156</v>
      </c>
      <c r="M21" s="233"/>
      <c r="N21" s="233">
        <v>0</v>
      </c>
      <c r="O21" s="233"/>
      <c r="P21" s="233"/>
      <c r="Q21" s="393">
        <f>SUM(M21:P21)</f>
        <v>0</v>
      </c>
      <c r="R21" s="256" t="s">
        <v>157</v>
      </c>
      <c r="S21" s="5"/>
    </row>
    <row r="22" spans="1:29" s="3" customFormat="1" ht="34.5" customHeight="1">
      <c r="A22" s="312"/>
      <c r="B22" s="274"/>
      <c r="C22" s="274"/>
      <c r="D22" s="274"/>
      <c r="E22" s="401"/>
      <c r="F22" s="396"/>
      <c r="G22" s="396"/>
      <c r="H22" s="251"/>
      <c r="I22" s="403"/>
      <c r="J22" s="259"/>
      <c r="K22" s="398"/>
      <c r="L22" s="406"/>
      <c r="M22" s="234"/>
      <c r="N22" s="234"/>
      <c r="O22" s="234"/>
      <c r="P22" s="234"/>
      <c r="Q22" s="394"/>
      <c r="R22" s="257"/>
      <c r="S22" s="5"/>
    </row>
    <row r="23" spans="1:29" s="3" customFormat="1" ht="35.25" customHeight="1" thickBot="1">
      <c r="A23" s="313"/>
      <c r="B23" s="275"/>
      <c r="C23" s="275"/>
      <c r="D23" s="275"/>
      <c r="E23" s="402"/>
      <c r="F23" s="397"/>
      <c r="G23" s="397"/>
      <c r="H23" s="252"/>
      <c r="I23" s="404"/>
      <c r="J23" s="260"/>
      <c r="K23" s="399"/>
      <c r="L23" s="407"/>
      <c r="M23" s="235"/>
      <c r="N23" s="235"/>
      <c r="O23" s="235"/>
      <c r="P23" s="235"/>
      <c r="Q23" s="395"/>
      <c r="R23" s="258"/>
      <c r="S23" s="5"/>
    </row>
    <row r="24" spans="1:29" s="3" customFormat="1" ht="28.5" customHeight="1" thickBot="1">
      <c r="A24" s="253" t="s">
        <v>55</v>
      </c>
      <c r="B24" s="254"/>
      <c r="C24" s="254"/>
      <c r="D24" s="254"/>
      <c r="E24" s="254"/>
      <c r="F24" s="254"/>
      <c r="G24" s="254"/>
      <c r="H24" s="254"/>
      <c r="I24" s="254"/>
      <c r="J24" s="254"/>
      <c r="K24" s="254"/>
      <c r="L24" s="254"/>
      <c r="M24" s="254"/>
      <c r="N24" s="254"/>
      <c r="O24" s="254"/>
      <c r="P24" s="254"/>
      <c r="Q24" s="254"/>
      <c r="R24" s="255"/>
      <c r="S24" s="6"/>
    </row>
    <row r="25" spans="1:29" s="3" customFormat="1" ht="105" customHeight="1">
      <c r="A25" s="20">
        <v>5</v>
      </c>
      <c r="B25" s="42" t="s">
        <v>52</v>
      </c>
      <c r="C25" s="42" t="s">
        <v>53</v>
      </c>
      <c r="D25" s="43" t="s">
        <v>54</v>
      </c>
      <c r="E25" s="114">
        <v>3</v>
      </c>
      <c r="F25" s="115" t="s">
        <v>32</v>
      </c>
      <c r="G25" s="202">
        <v>1</v>
      </c>
      <c r="H25" s="203" t="s">
        <v>26</v>
      </c>
      <c r="I25" s="57"/>
      <c r="J25" s="58"/>
      <c r="K25" s="59"/>
      <c r="L25" s="98" t="s">
        <v>123</v>
      </c>
      <c r="M25" s="145"/>
      <c r="N25" s="145"/>
      <c r="O25" s="145"/>
      <c r="P25" s="145"/>
      <c r="Q25" s="140">
        <f>SUM(M25:P25)</f>
        <v>0</v>
      </c>
      <c r="R25" s="63"/>
      <c r="S25" s="6"/>
    </row>
    <row r="26" spans="1:29" s="3" customFormat="1" ht="39" customHeight="1">
      <c r="A26" s="426">
        <v>6</v>
      </c>
      <c r="B26" s="422" t="s">
        <v>56</v>
      </c>
      <c r="C26" s="422" t="s">
        <v>66</v>
      </c>
      <c r="D26" s="424" t="s">
        <v>57</v>
      </c>
      <c r="E26" s="228">
        <v>4</v>
      </c>
      <c r="F26" s="236" t="s">
        <v>112</v>
      </c>
      <c r="G26" s="262">
        <v>4</v>
      </c>
      <c r="H26" s="230">
        <v>9</v>
      </c>
      <c r="I26" s="188"/>
      <c r="J26" s="186"/>
      <c r="K26" s="265" t="s">
        <v>150</v>
      </c>
      <c r="L26" s="277" t="s">
        <v>158</v>
      </c>
      <c r="M26" s="269">
        <v>1</v>
      </c>
      <c r="N26" s="269">
        <v>0</v>
      </c>
      <c r="O26" s="269"/>
      <c r="P26" s="269"/>
      <c r="Q26" s="283">
        <f>SUM(M26:P26)</f>
        <v>1</v>
      </c>
      <c r="R26" s="280" t="s">
        <v>159</v>
      </c>
      <c r="S26" s="6"/>
      <c r="AB26" s="41"/>
      <c r="AC26" s="137"/>
    </row>
    <row r="27" spans="1:29" s="3" customFormat="1" ht="39" customHeight="1">
      <c r="A27" s="426"/>
      <c r="B27" s="422"/>
      <c r="C27" s="422"/>
      <c r="D27" s="424"/>
      <c r="E27" s="228"/>
      <c r="F27" s="237"/>
      <c r="G27" s="263"/>
      <c r="H27" s="231"/>
      <c r="I27" s="189">
        <v>2</v>
      </c>
      <c r="J27" s="219" t="s">
        <v>137</v>
      </c>
      <c r="K27" s="266"/>
      <c r="L27" s="278"/>
      <c r="M27" s="270"/>
      <c r="N27" s="270"/>
      <c r="O27" s="270"/>
      <c r="P27" s="270"/>
      <c r="Q27" s="283"/>
      <c r="R27" s="281"/>
      <c r="S27" s="6"/>
      <c r="AB27" s="41"/>
    </row>
    <row r="28" spans="1:29" s="3" customFormat="1" ht="39" customHeight="1">
      <c r="A28" s="426"/>
      <c r="B28" s="422"/>
      <c r="C28" s="422"/>
      <c r="D28" s="424"/>
      <c r="E28" s="228"/>
      <c r="F28" s="237"/>
      <c r="G28" s="263"/>
      <c r="H28" s="231"/>
      <c r="I28" s="189"/>
      <c r="J28" s="219" t="s">
        <v>138</v>
      </c>
      <c r="K28" s="266"/>
      <c r="L28" s="278"/>
      <c r="M28" s="270"/>
      <c r="N28" s="270"/>
      <c r="O28" s="270"/>
      <c r="P28" s="270"/>
      <c r="Q28" s="283"/>
      <c r="R28" s="281"/>
      <c r="S28" s="6"/>
      <c r="AB28" s="41"/>
    </row>
    <row r="29" spans="1:29" s="3" customFormat="1" ht="113.25" customHeight="1" thickBot="1">
      <c r="A29" s="427"/>
      <c r="B29" s="423"/>
      <c r="C29" s="423"/>
      <c r="D29" s="425"/>
      <c r="E29" s="229"/>
      <c r="F29" s="238"/>
      <c r="G29" s="264"/>
      <c r="H29" s="232"/>
      <c r="I29" s="190"/>
      <c r="J29" s="187"/>
      <c r="K29" s="276"/>
      <c r="L29" s="279"/>
      <c r="M29" s="271"/>
      <c r="N29" s="271"/>
      <c r="O29" s="271"/>
      <c r="P29" s="271"/>
      <c r="Q29" s="284"/>
      <c r="R29" s="282"/>
      <c r="S29" s="6"/>
      <c r="AB29" s="41"/>
    </row>
    <row r="30" spans="1:29" s="3" customFormat="1" ht="24" customHeight="1" thickBot="1">
      <c r="A30" s="253" t="s">
        <v>83</v>
      </c>
      <c r="B30" s="254"/>
      <c r="C30" s="254"/>
      <c r="D30" s="254"/>
      <c r="E30" s="254"/>
      <c r="F30" s="254"/>
      <c r="G30" s="254"/>
      <c r="H30" s="254"/>
      <c r="I30" s="254"/>
      <c r="J30" s="254"/>
      <c r="K30" s="254"/>
      <c r="L30" s="254"/>
      <c r="M30" s="254"/>
      <c r="N30" s="254"/>
      <c r="O30" s="254"/>
      <c r="P30" s="254"/>
      <c r="Q30" s="254"/>
      <c r="R30" s="255"/>
      <c r="S30" s="7"/>
    </row>
    <row r="31" spans="1:29" s="3" customFormat="1" ht="24.75" customHeight="1">
      <c r="A31" s="347">
        <v>7</v>
      </c>
      <c r="B31" s="197" t="s">
        <v>58</v>
      </c>
      <c r="C31" s="261" t="s">
        <v>115</v>
      </c>
      <c r="D31" s="326" t="s">
        <v>62</v>
      </c>
      <c r="E31" s="198">
        <v>12</v>
      </c>
      <c r="F31" s="247" t="s">
        <v>112</v>
      </c>
      <c r="G31" s="368">
        <v>4</v>
      </c>
      <c r="H31" s="301">
        <v>330</v>
      </c>
      <c r="I31" s="387"/>
      <c r="J31" s="392"/>
      <c r="K31" s="364" t="s">
        <v>151</v>
      </c>
      <c r="L31" s="306" t="s">
        <v>153</v>
      </c>
      <c r="M31" s="268">
        <v>3</v>
      </c>
      <c r="N31" s="268">
        <v>1</v>
      </c>
      <c r="O31" s="268"/>
      <c r="P31" s="268"/>
      <c r="Q31" s="291">
        <f>SUM(M31:P31)</f>
        <v>4</v>
      </c>
      <c r="R31" s="342" t="s">
        <v>160</v>
      </c>
      <c r="S31" s="7"/>
    </row>
    <row r="32" spans="1:29" s="3" customFormat="1" ht="9" customHeight="1">
      <c r="A32" s="348"/>
      <c r="B32" s="371" t="s">
        <v>59</v>
      </c>
      <c r="C32" s="239"/>
      <c r="D32" s="327"/>
      <c r="E32" s="272">
        <v>4</v>
      </c>
      <c r="F32" s="248"/>
      <c r="G32" s="263"/>
      <c r="H32" s="302"/>
      <c r="I32" s="366"/>
      <c r="J32" s="373"/>
      <c r="K32" s="266"/>
      <c r="L32" s="290"/>
      <c r="M32" s="245"/>
      <c r="N32" s="245"/>
      <c r="O32" s="245"/>
      <c r="P32" s="245"/>
      <c r="Q32" s="292"/>
      <c r="R32" s="343"/>
      <c r="S32" s="6"/>
    </row>
    <row r="33" spans="1:54" s="3" customFormat="1" ht="21" customHeight="1">
      <c r="A33" s="348"/>
      <c r="B33" s="371"/>
      <c r="C33" s="239"/>
      <c r="D33" s="327"/>
      <c r="E33" s="272"/>
      <c r="F33" s="248"/>
      <c r="G33" s="263"/>
      <c r="H33" s="302"/>
      <c r="I33" s="366"/>
      <c r="J33" s="373"/>
      <c r="K33" s="266"/>
      <c r="L33" s="290"/>
      <c r="M33" s="245"/>
      <c r="N33" s="245"/>
      <c r="O33" s="245"/>
      <c r="P33" s="245"/>
      <c r="Q33" s="292"/>
      <c r="R33" s="343"/>
      <c r="S33" s="6"/>
    </row>
    <row r="34" spans="1:54" s="3" customFormat="1" ht="27" customHeight="1">
      <c r="A34" s="348"/>
      <c r="B34" s="371"/>
      <c r="C34" s="239"/>
      <c r="D34" s="327"/>
      <c r="E34" s="272"/>
      <c r="F34" s="248"/>
      <c r="G34" s="263"/>
      <c r="H34" s="302"/>
      <c r="I34" s="366"/>
      <c r="J34" s="373"/>
      <c r="K34" s="266"/>
      <c r="L34" s="290"/>
      <c r="M34" s="245"/>
      <c r="N34" s="245"/>
      <c r="O34" s="245"/>
      <c r="P34" s="245"/>
      <c r="Q34" s="292"/>
      <c r="R34" s="343"/>
      <c r="S34" s="6"/>
    </row>
    <row r="35" spans="1:54" s="3" customFormat="1" ht="10.5" customHeight="1">
      <c r="A35" s="348"/>
      <c r="B35" s="371"/>
      <c r="C35" s="239"/>
      <c r="D35" s="327"/>
      <c r="E35" s="272"/>
      <c r="F35" s="248"/>
      <c r="G35" s="263"/>
      <c r="H35" s="302"/>
      <c r="I35" s="366"/>
      <c r="J35" s="373"/>
      <c r="K35" s="266"/>
      <c r="L35" s="290"/>
      <c r="M35" s="245"/>
      <c r="N35" s="245"/>
      <c r="O35" s="245"/>
      <c r="P35" s="245"/>
      <c r="Q35" s="292"/>
      <c r="R35" s="343"/>
      <c r="S35" s="6"/>
    </row>
    <row r="36" spans="1:54" s="3" customFormat="1" ht="44.25" customHeight="1">
      <c r="A36" s="348"/>
      <c r="B36" s="44" t="s">
        <v>60</v>
      </c>
      <c r="C36" s="239"/>
      <c r="D36" s="327"/>
      <c r="E36" s="201">
        <v>4</v>
      </c>
      <c r="F36" s="248"/>
      <c r="G36" s="263"/>
      <c r="H36" s="302"/>
      <c r="I36" s="160">
        <v>1</v>
      </c>
      <c r="J36" s="61" t="s">
        <v>139</v>
      </c>
      <c r="K36" s="266"/>
      <c r="L36" s="290"/>
      <c r="M36" s="245"/>
      <c r="N36" s="245"/>
      <c r="O36" s="245"/>
      <c r="P36" s="245"/>
      <c r="Q36" s="292"/>
      <c r="R36" s="343"/>
      <c r="S36" s="7"/>
    </row>
    <row r="37" spans="1:54" s="3" customFormat="1" ht="30" customHeight="1">
      <c r="A37" s="348"/>
      <c r="B37" s="371" t="s">
        <v>61</v>
      </c>
      <c r="C37" s="239"/>
      <c r="D37" s="327"/>
      <c r="E37" s="272">
        <v>4</v>
      </c>
      <c r="F37" s="248"/>
      <c r="G37" s="263"/>
      <c r="H37" s="302"/>
      <c r="I37" s="366"/>
      <c r="J37" s="373"/>
      <c r="K37" s="266"/>
      <c r="L37" s="290"/>
      <c r="M37" s="245"/>
      <c r="N37" s="245"/>
      <c r="O37" s="245"/>
      <c r="P37" s="245"/>
      <c r="Q37" s="292"/>
      <c r="R37" s="343"/>
      <c r="S37" s="7"/>
    </row>
    <row r="38" spans="1:54" s="3" customFormat="1" ht="24.75" customHeight="1">
      <c r="A38" s="349"/>
      <c r="B38" s="371"/>
      <c r="C38" s="240"/>
      <c r="D38" s="328"/>
      <c r="E38" s="309"/>
      <c r="F38" s="249"/>
      <c r="G38" s="369"/>
      <c r="H38" s="303"/>
      <c r="I38" s="367"/>
      <c r="J38" s="374"/>
      <c r="K38" s="266"/>
      <c r="L38" s="307"/>
      <c r="M38" s="246"/>
      <c r="N38" s="246"/>
      <c r="O38" s="246"/>
      <c r="P38" s="246"/>
      <c r="Q38" s="293"/>
      <c r="R38" s="344"/>
      <c r="S38" s="6"/>
    </row>
    <row r="39" spans="1:54" s="3" customFormat="1" ht="43.5" customHeight="1">
      <c r="A39" s="370">
        <v>8</v>
      </c>
      <c r="B39" s="152" t="s">
        <v>63</v>
      </c>
      <c r="C39" s="169" t="s">
        <v>66</v>
      </c>
      <c r="D39" s="244" t="s">
        <v>69</v>
      </c>
      <c r="E39" s="116">
        <f>+E40+E41</f>
        <v>4</v>
      </c>
      <c r="F39" s="360" t="s">
        <v>112</v>
      </c>
      <c r="G39" s="262">
        <v>4</v>
      </c>
      <c r="H39" s="359">
        <v>9</v>
      </c>
      <c r="I39" s="382">
        <v>2</v>
      </c>
      <c r="J39" s="375" t="s">
        <v>140</v>
      </c>
      <c r="K39" s="265" t="s">
        <v>152</v>
      </c>
      <c r="L39" s="289" t="s">
        <v>161</v>
      </c>
      <c r="M39" s="244">
        <v>1</v>
      </c>
      <c r="N39" s="244">
        <v>1</v>
      </c>
      <c r="O39" s="244"/>
      <c r="P39" s="244"/>
      <c r="Q39" s="294">
        <f>SUM(M39:P39)</f>
        <v>2</v>
      </c>
      <c r="R39" s="280" t="s">
        <v>162</v>
      </c>
      <c r="S39" s="6"/>
    </row>
    <row r="40" spans="1:54" s="3" customFormat="1" ht="51.75" customHeight="1">
      <c r="A40" s="348"/>
      <c r="B40" s="164" t="s">
        <v>64</v>
      </c>
      <c r="C40" s="169" t="s">
        <v>67</v>
      </c>
      <c r="D40" s="245"/>
      <c r="E40" s="201">
        <v>2</v>
      </c>
      <c r="F40" s="365"/>
      <c r="G40" s="263"/>
      <c r="H40" s="302"/>
      <c r="I40" s="366"/>
      <c r="J40" s="376"/>
      <c r="K40" s="266"/>
      <c r="L40" s="290"/>
      <c r="M40" s="245"/>
      <c r="N40" s="245"/>
      <c r="O40" s="245"/>
      <c r="P40" s="245"/>
      <c r="Q40" s="292"/>
      <c r="R40" s="281"/>
      <c r="S40" s="7"/>
    </row>
    <row r="41" spans="1:54" s="3" customFormat="1" ht="29.25" customHeight="1">
      <c r="A41" s="348"/>
      <c r="B41" s="371" t="s">
        <v>65</v>
      </c>
      <c r="C41" s="239" t="s">
        <v>68</v>
      </c>
      <c r="D41" s="245"/>
      <c r="E41" s="272">
        <v>2</v>
      </c>
      <c r="F41" s="365" t="s">
        <v>30</v>
      </c>
      <c r="G41" s="263">
        <v>1</v>
      </c>
      <c r="H41" s="302">
        <v>9</v>
      </c>
      <c r="I41" s="366"/>
      <c r="J41" s="376" t="s">
        <v>141</v>
      </c>
      <c r="K41" s="266"/>
      <c r="L41" s="378" t="s">
        <v>158</v>
      </c>
      <c r="M41" s="245"/>
      <c r="N41" s="245"/>
      <c r="O41" s="245"/>
      <c r="P41" s="245"/>
      <c r="Q41" s="292"/>
      <c r="R41" s="281"/>
      <c r="S41" s="7"/>
    </row>
    <row r="42" spans="1:54" s="3" customFormat="1" ht="104.25" customHeight="1">
      <c r="A42" s="349"/>
      <c r="B42" s="372"/>
      <c r="C42" s="240"/>
      <c r="D42" s="246"/>
      <c r="E42" s="309"/>
      <c r="F42" s="361"/>
      <c r="G42" s="263"/>
      <c r="H42" s="302"/>
      <c r="I42" s="367"/>
      <c r="J42" s="377"/>
      <c r="K42" s="267"/>
      <c r="L42" s="379"/>
      <c r="M42" s="246"/>
      <c r="N42" s="246"/>
      <c r="O42" s="246"/>
      <c r="P42" s="246"/>
      <c r="Q42" s="293"/>
      <c r="R42" s="386"/>
      <c r="S42" s="7"/>
    </row>
    <row r="43" spans="1:54" s="3" customFormat="1" ht="72.75" customHeight="1">
      <c r="A43" s="170">
        <v>9</v>
      </c>
      <c r="B43" s="164" t="s">
        <v>70</v>
      </c>
      <c r="C43" s="173" t="s">
        <v>71</v>
      </c>
      <c r="D43" s="173" t="s">
        <v>72</v>
      </c>
      <c r="E43" s="158">
        <v>5</v>
      </c>
      <c r="F43" s="178" t="s">
        <v>32</v>
      </c>
      <c r="G43" s="204">
        <v>1</v>
      </c>
      <c r="H43" s="205">
        <v>9</v>
      </c>
      <c r="I43" s="159"/>
      <c r="J43" s="161"/>
      <c r="K43" s="199"/>
      <c r="L43" s="154" t="s">
        <v>123</v>
      </c>
      <c r="M43" s="163"/>
      <c r="N43" s="163"/>
      <c r="O43" s="163"/>
      <c r="P43" s="163"/>
      <c r="Q43" s="153">
        <f>SUM(M43:P43)</f>
        <v>0</v>
      </c>
      <c r="R43" s="157"/>
      <c r="S43" s="6"/>
    </row>
    <row r="44" spans="1:54" s="3" customFormat="1" ht="71.25" customHeight="1">
      <c r="A44" s="311">
        <v>10</v>
      </c>
      <c r="B44" s="380" t="s">
        <v>73</v>
      </c>
      <c r="C44" s="350" t="s">
        <v>74</v>
      </c>
      <c r="D44" s="350" t="s">
        <v>75</v>
      </c>
      <c r="E44" s="360">
        <v>4</v>
      </c>
      <c r="F44" s="212" t="s">
        <v>26</v>
      </c>
      <c r="G44" s="212" t="s">
        <v>26</v>
      </c>
      <c r="H44" s="212" t="s">
        <v>26</v>
      </c>
      <c r="I44" s="192"/>
      <c r="J44" s="194"/>
      <c r="K44" s="265" t="s">
        <v>129</v>
      </c>
      <c r="L44" s="154" t="s">
        <v>26</v>
      </c>
      <c r="M44" s="244"/>
      <c r="N44" s="244">
        <v>0</v>
      </c>
      <c r="O44" s="244"/>
      <c r="P44" s="244"/>
      <c r="Q44" s="294">
        <f>SUM(M44:P44)</f>
        <v>0</v>
      </c>
      <c r="R44" s="280" t="s">
        <v>162</v>
      </c>
      <c r="S44" s="6"/>
    </row>
    <row r="45" spans="1:54" s="19" customFormat="1" ht="76.5" customHeight="1">
      <c r="A45" s="346"/>
      <c r="B45" s="372"/>
      <c r="C45" s="352"/>
      <c r="D45" s="352"/>
      <c r="E45" s="361"/>
      <c r="F45" s="213" t="s">
        <v>30</v>
      </c>
      <c r="G45" s="216">
        <v>1</v>
      </c>
      <c r="H45" s="217">
        <v>9</v>
      </c>
      <c r="I45" s="193"/>
      <c r="J45" s="195"/>
      <c r="K45" s="267"/>
      <c r="L45" s="224" t="s">
        <v>156</v>
      </c>
      <c r="M45" s="246"/>
      <c r="N45" s="246"/>
      <c r="O45" s="246"/>
      <c r="P45" s="246"/>
      <c r="Q45" s="293"/>
      <c r="R45" s="386"/>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53">
        <v>11</v>
      </c>
      <c r="B46" s="174" t="s">
        <v>76</v>
      </c>
      <c r="C46" s="356" t="s">
        <v>77</v>
      </c>
      <c r="D46" s="356" t="s">
        <v>78</v>
      </c>
      <c r="E46" s="118">
        <f>+E47+E48</f>
        <v>8</v>
      </c>
      <c r="F46" s="179"/>
      <c r="G46" s="362">
        <v>1</v>
      </c>
      <c r="H46" s="304">
        <v>144</v>
      </c>
      <c r="I46" s="285"/>
      <c r="J46" s="287"/>
      <c r="K46" s="265" t="s">
        <v>145</v>
      </c>
      <c r="L46" s="289" t="s">
        <v>123</v>
      </c>
      <c r="M46" s="241">
        <v>0</v>
      </c>
      <c r="N46" s="244">
        <v>0</v>
      </c>
      <c r="O46" s="244"/>
      <c r="P46" s="244"/>
      <c r="Q46" s="294">
        <f>SUM(M46:P46)</f>
        <v>0</v>
      </c>
      <c r="R46" s="381" t="s">
        <v>163</v>
      </c>
    </row>
    <row r="47" spans="1:54" s="39" customFormat="1" ht="35.25" customHeight="1">
      <c r="A47" s="354"/>
      <c r="B47" s="175" t="s">
        <v>79</v>
      </c>
      <c r="C47" s="357"/>
      <c r="D47" s="357"/>
      <c r="E47" s="201">
        <v>4</v>
      </c>
      <c r="F47" s="214" t="s">
        <v>31</v>
      </c>
      <c r="G47" s="363"/>
      <c r="H47" s="305"/>
      <c r="I47" s="286"/>
      <c r="J47" s="288"/>
      <c r="K47" s="266"/>
      <c r="L47" s="290"/>
      <c r="M47" s="242"/>
      <c r="N47" s="245"/>
      <c r="O47" s="245"/>
      <c r="P47" s="245"/>
      <c r="Q47" s="292"/>
      <c r="R47" s="343"/>
    </row>
    <row r="48" spans="1:54" s="39" customFormat="1" ht="234.75" customHeight="1">
      <c r="A48" s="355"/>
      <c r="B48" s="176" t="s">
        <v>80</v>
      </c>
      <c r="C48" s="358"/>
      <c r="D48" s="358"/>
      <c r="E48" s="201">
        <v>4</v>
      </c>
      <c r="F48" s="215" t="s">
        <v>112</v>
      </c>
      <c r="G48" s="206">
        <v>4</v>
      </c>
      <c r="H48" s="207" t="s">
        <v>26</v>
      </c>
      <c r="I48" s="220">
        <v>4</v>
      </c>
      <c r="J48" s="221">
        <v>43539</v>
      </c>
      <c r="K48" s="267"/>
      <c r="L48" s="196" t="s">
        <v>156</v>
      </c>
      <c r="M48" s="243"/>
      <c r="N48" s="246"/>
      <c r="O48" s="246"/>
      <c r="P48" s="246"/>
      <c r="Q48" s="293"/>
      <c r="R48" s="344"/>
    </row>
    <row r="49" spans="1:54" s="19" customFormat="1" ht="21" customHeight="1">
      <c r="A49" s="311">
        <v>12</v>
      </c>
      <c r="B49" s="380" t="s">
        <v>81</v>
      </c>
      <c r="C49" s="350" t="s">
        <v>46</v>
      </c>
      <c r="D49" s="350" t="s">
        <v>82</v>
      </c>
      <c r="E49" s="360">
        <v>4</v>
      </c>
      <c r="F49" s="365" t="s">
        <v>31</v>
      </c>
      <c r="G49" s="262">
        <v>1</v>
      </c>
      <c r="H49" s="359">
        <v>144</v>
      </c>
      <c r="I49" s="382"/>
      <c r="J49" s="375"/>
      <c r="K49" s="298"/>
      <c r="L49" s="289" t="s">
        <v>123</v>
      </c>
      <c r="M49" s="244"/>
      <c r="N49" s="244"/>
      <c r="O49" s="244"/>
      <c r="P49" s="244"/>
      <c r="Q49" s="294">
        <f>SUM(M49:P49)</f>
        <v>0</v>
      </c>
      <c r="R49" s="383"/>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12"/>
      <c r="B50" s="371"/>
      <c r="C50" s="351"/>
      <c r="D50" s="351"/>
      <c r="E50" s="365"/>
      <c r="F50" s="365"/>
      <c r="G50" s="263"/>
      <c r="H50" s="302"/>
      <c r="I50" s="366"/>
      <c r="J50" s="376"/>
      <c r="K50" s="299"/>
      <c r="L50" s="290"/>
      <c r="M50" s="245"/>
      <c r="N50" s="245"/>
      <c r="O50" s="245"/>
      <c r="P50" s="245"/>
      <c r="Q50" s="292"/>
      <c r="R50" s="384"/>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12"/>
      <c r="B51" s="371"/>
      <c r="C51" s="351"/>
      <c r="D51" s="351"/>
      <c r="E51" s="365"/>
      <c r="F51" s="365"/>
      <c r="G51" s="263"/>
      <c r="H51" s="302"/>
      <c r="I51" s="366"/>
      <c r="J51" s="376"/>
      <c r="K51" s="299"/>
      <c r="L51" s="290"/>
      <c r="M51" s="245"/>
      <c r="N51" s="245"/>
      <c r="O51" s="245"/>
      <c r="P51" s="245"/>
      <c r="Q51" s="292"/>
      <c r="R51" s="384"/>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12"/>
      <c r="B52" s="371"/>
      <c r="C52" s="351"/>
      <c r="D52" s="351"/>
      <c r="E52" s="365"/>
      <c r="F52" s="365"/>
      <c r="G52" s="263"/>
      <c r="H52" s="302"/>
      <c r="I52" s="366"/>
      <c r="J52" s="376"/>
      <c r="K52" s="299"/>
      <c r="L52" s="290"/>
      <c r="M52" s="245"/>
      <c r="N52" s="245"/>
      <c r="O52" s="245"/>
      <c r="P52" s="245"/>
      <c r="Q52" s="292"/>
      <c r="R52" s="384"/>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346"/>
      <c r="B53" s="372"/>
      <c r="C53" s="352"/>
      <c r="D53" s="352"/>
      <c r="E53" s="365"/>
      <c r="F53" s="361"/>
      <c r="G53" s="369"/>
      <c r="H53" s="303"/>
      <c r="I53" s="367"/>
      <c r="J53" s="377"/>
      <c r="K53" s="300"/>
      <c r="L53" s="307"/>
      <c r="M53" s="246"/>
      <c r="N53" s="246"/>
      <c r="O53" s="246"/>
      <c r="P53" s="246"/>
      <c r="Q53" s="293"/>
      <c r="R53" s="385"/>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311">
        <v>13</v>
      </c>
      <c r="B54" s="380" t="s">
        <v>84</v>
      </c>
      <c r="C54" s="244" t="s">
        <v>85</v>
      </c>
      <c r="D54" s="295" t="s">
        <v>86</v>
      </c>
      <c r="E54" s="360">
        <v>4</v>
      </c>
      <c r="F54" s="360" t="s">
        <v>32</v>
      </c>
      <c r="G54" s="262">
        <v>1</v>
      </c>
      <c r="H54" s="359" t="s">
        <v>26</v>
      </c>
      <c r="I54" s="382"/>
      <c r="J54" s="375"/>
      <c r="K54" s="298"/>
      <c r="L54" s="289" t="s">
        <v>123</v>
      </c>
      <c r="M54" s="244"/>
      <c r="N54" s="244"/>
      <c r="O54" s="244"/>
      <c r="P54" s="244"/>
      <c r="Q54" s="294">
        <f>SUM(M54:P54)</f>
        <v>0</v>
      </c>
      <c r="R54" s="383"/>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12"/>
      <c r="B55" s="371"/>
      <c r="C55" s="245"/>
      <c r="D55" s="296"/>
      <c r="E55" s="365"/>
      <c r="F55" s="365"/>
      <c r="G55" s="263"/>
      <c r="H55" s="302"/>
      <c r="I55" s="366"/>
      <c r="J55" s="376"/>
      <c r="K55" s="299"/>
      <c r="L55" s="290"/>
      <c r="M55" s="245"/>
      <c r="N55" s="245"/>
      <c r="O55" s="245"/>
      <c r="P55" s="245"/>
      <c r="Q55" s="292"/>
      <c r="R55" s="384"/>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12"/>
      <c r="B56" s="371"/>
      <c r="C56" s="245"/>
      <c r="D56" s="296"/>
      <c r="E56" s="365"/>
      <c r="F56" s="365"/>
      <c r="G56" s="263"/>
      <c r="H56" s="302"/>
      <c r="I56" s="366"/>
      <c r="J56" s="376"/>
      <c r="K56" s="299"/>
      <c r="L56" s="290"/>
      <c r="M56" s="245"/>
      <c r="N56" s="245"/>
      <c r="O56" s="245"/>
      <c r="P56" s="245"/>
      <c r="Q56" s="292"/>
      <c r="R56" s="384"/>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12"/>
      <c r="B57" s="371"/>
      <c r="C57" s="245"/>
      <c r="D57" s="296"/>
      <c r="E57" s="365"/>
      <c r="F57" s="365"/>
      <c r="G57" s="263"/>
      <c r="H57" s="302"/>
      <c r="I57" s="366"/>
      <c r="J57" s="376"/>
      <c r="K57" s="299"/>
      <c r="L57" s="290"/>
      <c r="M57" s="245"/>
      <c r="N57" s="245"/>
      <c r="O57" s="245"/>
      <c r="P57" s="245"/>
      <c r="Q57" s="292"/>
      <c r="R57" s="384"/>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346"/>
      <c r="B58" s="372"/>
      <c r="C58" s="246"/>
      <c r="D58" s="297"/>
      <c r="E58" s="361"/>
      <c r="F58" s="361"/>
      <c r="G58" s="369"/>
      <c r="H58" s="303"/>
      <c r="I58" s="367"/>
      <c r="J58" s="377"/>
      <c r="K58" s="300"/>
      <c r="L58" s="307"/>
      <c r="M58" s="246"/>
      <c r="N58" s="246"/>
      <c r="O58" s="246"/>
      <c r="P58" s="246"/>
      <c r="Q58" s="293"/>
      <c r="R58" s="385"/>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71">
        <v>14</v>
      </c>
      <c r="B59" s="165" t="s">
        <v>87</v>
      </c>
      <c r="C59" s="167" t="s">
        <v>88</v>
      </c>
      <c r="D59" s="167" t="s">
        <v>86</v>
      </c>
      <c r="E59" s="156">
        <v>3</v>
      </c>
      <c r="F59" s="117" t="s">
        <v>32</v>
      </c>
      <c r="G59" s="204">
        <v>1</v>
      </c>
      <c r="H59" s="205" t="s">
        <v>26</v>
      </c>
      <c r="I59" s="124"/>
      <c r="J59" s="60"/>
      <c r="K59" s="125"/>
      <c r="L59" s="129" t="s">
        <v>123</v>
      </c>
      <c r="M59" s="148"/>
      <c r="N59" s="148"/>
      <c r="O59" s="148"/>
      <c r="P59" s="148"/>
      <c r="Q59" s="135">
        <f>SUM(M59:P59)</f>
        <v>0</v>
      </c>
      <c r="R59" s="130"/>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2">
        <v>15</v>
      </c>
      <c r="B60" s="166" t="s">
        <v>89</v>
      </c>
      <c r="C60" s="168" t="s">
        <v>88</v>
      </c>
      <c r="D60" s="168" t="s">
        <v>90</v>
      </c>
      <c r="E60" s="120">
        <v>3</v>
      </c>
      <c r="F60" s="120" t="s">
        <v>32</v>
      </c>
      <c r="G60" s="208">
        <v>1</v>
      </c>
      <c r="H60" s="205" t="s">
        <v>26</v>
      </c>
      <c r="I60" s="126"/>
      <c r="J60" s="127"/>
      <c r="K60" s="128"/>
      <c r="L60" s="218" t="s">
        <v>123</v>
      </c>
      <c r="M60" s="149"/>
      <c r="N60" s="149"/>
      <c r="O60" s="149"/>
      <c r="P60" s="149"/>
      <c r="Q60" s="136">
        <f>SUM(M60:P60)</f>
        <v>0</v>
      </c>
      <c r="R60" s="131"/>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53" t="s">
        <v>91</v>
      </c>
      <c r="B61" s="254"/>
      <c r="C61" s="254"/>
      <c r="D61" s="254"/>
      <c r="E61" s="254"/>
      <c r="F61" s="254"/>
      <c r="G61" s="254"/>
      <c r="H61" s="254"/>
      <c r="I61" s="254"/>
      <c r="J61" s="254"/>
      <c r="K61" s="254"/>
      <c r="L61" s="254"/>
      <c r="M61" s="254"/>
      <c r="N61" s="254"/>
      <c r="O61" s="254"/>
      <c r="P61" s="254"/>
      <c r="Q61" s="254"/>
      <c r="R61" s="255"/>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180">
      <c r="A62" s="20">
        <v>16</v>
      </c>
      <c r="B62" s="42" t="s">
        <v>92</v>
      </c>
      <c r="C62" s="42" t="s">
        <v>93</v>
      </c>
      <c r="D62" s="121" t="s">
        <v>94</v>
      </c>
      <c r="E62" s="114">
        <v>12</v>
      </c>
      <c r="F62" s="114" t="s">
        <v>112</v>
      </c>
      <c r="G62" s="210">
        <v>12</v>
      </c>
      <c r="H62" s="211">
        <v>7</v>
      </c>
      <c r="I62" s="123">
        <v>3</v>
      </c>
      <c r="J62" s="222" t="s">
        <v>142</v>
      </c>
      <c r="K62" s="200" t="s">
        <v>146</v>
      </c>
      <c r="L62" s="132" t="s">
        <v>153</v>
      </c>
      <c r="M62" s="150">
        <v>3</v>
      </c>
      <c r="N62" s="150">
        <v>0.5</v>
      </c>
      <c r="O62" s="150"/>
      <c r="P62" s="150"/>
      <c r="Q62" s="141">
        <f t="shared" ref="Q62:Q67" si="0">SUM(M62:P62)</f>
        <v>3.5</v>
      </c>
      <c r="R62" s="223" t="s">
        <v>164</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71">
        <v>17</v>
      </c>
      <c r="B63" s="165" t="s">
        <v>95</v>
      </c>
      <c r="C63" s="165" t="s">
        <v>96</v>
      </c>
      <c r="D63" s="40" t="s">
        <v>97</v>
      </c>
      <c r="E63" s="117">
        <v>4</v>
      </c>
      <c r="F63" s="117" t="s">
        <v>31</v>
      </c>
      <c r="G63" s="204">
        <v>1</v>
      </c>
      <c r="H63" s="205" t="s">
        <v>26</v>
      </c>
      <c r="I63" s="124"/>
      <c r="J63" s="60"/>
      <c r="K63" s="199"/>
      <c r="L63" s="155" t="s">
        <v>123</v>
      </c>
      <c r="M63" s="162"/>
      <c r="N63" s="162"/>
      <c r="O63" s="162"/>
      <c r="P63" s="162"/>
      <c r="Q63" s="142">
        <f t="shared" si="0"/>
        <v>0</v>
      </c>
      <c r="R63" s="130"/>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71">
        <v>18</v>
      </c>
      <c r="B64" s="165" t="s">
        <v>98</v>
      </c>
      <c r="C64" s="45" t="s">
        <v>99</v>
      </c>
      <c r="D64" s="40" t="s">
        <v>100</v>
      </c>
      <c r="E64" s="117">
        <v>2</v>
      </c>
      <c r="F64" s="117" t="s">
        <v>112</v>
      </c>
      <c r="G64" s="204">
        <v>4</v>
      </c>
      <c r="H64" s="205" t="s">
        <v>26</v>
      </c>
      <c r="I64" s="124">
        <v>1</v>
      </c>
      <c r="J64" s="60" t="s">
        <v>143</v>
      </c>
      <c r="K64" s="191" t="s">
        <v>144</v>
      </c>
      <c r="L64" s="155" t="s">
        <v>125</v>
      </c>
      <c r="M64" s="162">
        <v>2</v>
      </c>
      <c r="N64" s="162"/>
      <c r="O64" s="162"/>
      <c r="P64" s="162"/>
      <c r="Q64" s="142">
        <f t="shared" si="0"/>
        <v>2</v>
      </c>
      <c r="R64" s="130"/>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71">
        <v>19</v>
      </c>
      <c r="B65" s="165" t="s">
        <v>101</v>
      </c>
      <c r="C65" s="165" t="s">
        <v>102</v>
      </c>
      <c r="D65" s="40" t="s">
        <v>103</v>
      </c>
      <c r="E65" s="117">
        <v>1</v>
      </c>
      <c r="F65" s="117" t="s">
        <v>31</v>
      </c>
      <c r="G65" s="204">
        <v>1</v>
      </c>
      <c r="H65" s="205">
        <v>3</v>
      </c>
      <c r="I65" s="124"/>
      <c r="J65" s="60"/>
      <c r="K65" s="125"/>
      <c r="L65" s="155" t="s">
        <v>123</v>
      </c>
      <c r="M65" s="162"/>
      <c r="N65" s="162"/>
      <c r="O65" s="162"/>
      <c r="P65" s="162"/>
      <c r="Q65" s="142">
        <f t="shared" si="0"/>
        <v>0</v>
      </c>
      <c r="R65" s="130"/>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71">
        <v>20</v>
      </c>
      <c r="B66" s="165" t="s">
        <v>104</v>
      </c>
      <c r="C66" s="165" t="s">
        <v>106</v>
      </c>
      <c r="D66" s="46" t="s">
        <v>107</v>
      </c>
      <c r="E66" s="117">
        <v>4</v>
      </c>
      <c r="F66" s="117" t="s">
        <v>32</v>
      </c>
      <c r="G66" s="204">
        <v>1</v>
      </c>
      <c r="H66" s="205">
        <v>7</v>
      </c>
      <c r="I66" s="124"/>
      <c r="J66" s="60"/>
      <c r="K66" s="125"/>
      <c r="L66" s="155" t="s">
        <v>123</v>
      </c>
      <c r="M66" s="162"/>
      <c r="N66" s="162"/>
      <c r="O66" s="162"/>
      <c r="P66" s="162"/>
      <c r="Q66" s="142">
        <f t="shared" si="0"/>
        <v>0</v>
      </c>
      <c r="R66" s="130"/>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2">
        <v>21</v>
      </c>
      <c r="B67" s="166" t="s">
        <v>108</v>
      </c>
      <c r="C67" s="166" t="s">
        <v>105</v>
      </c>
      <c r="D67" s="122" t="s">
        <v>109</v>
      </c>
      <c r="E67" s="120"/>
      <c r="F67" s="120"/>
      <c r="G67" s="208"/>
      <c r="H67" s="209"/>
      <c r="I67" s="126"/>
      <c r="J67" s="127"/>
      <c r="K67" s="128"/>
      <c r="L67" s="134"/>
      <c r="M67" s="151"/>
      <c r="N67" s="151"/>
      <c r="O67" s="151"/>
      <c r="P67" s="151"/>
      <c r="Q67" s="143">
        <f t="shared" si="0"/>
        <v>0</v>
      </c>
      <c r="R67" s="131"/>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5" customFormat="1" ht="57.75" customHeight="1" thickBot="1">
      <c r="A68" s="66"/>
      <c r="B68" s="67"/>
      <c r="C68" s="67"/>
      <c r="D68" s="67"/>
      <c r="E68" s="67"/>
      <c r="F68" s="68"/>
      <c r="G68" s="68"/>
      <c r="H68" s="68"/>
      <c r="I68" s="345" t="s">
        <v>116</v>
      </c>
      <c r="J68" s="345"/>
      <c r="K68" s="345"/>
      <c r="L68" s="345"/>
      <c r="M68" s="101"/>
      <c r="N68" s="101"/>
      <c r="O68" s="101"/>
      <c r="P68" s="101"/>
      <c r="Q68" s="144">
        <f>Q67+Q66+Q65+Q64+Q62+Q63+Q60+Q59+Q54+Q49+Q46+Q44+Q43+Q39+Q31+Q26+Q25+Q21+Q17+Q16+Q15</f>
        <v>24</v>
      </c>
      <c r="R68" s="69"/>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G44:H44" name="Actividad 1_4"/>
    <protectedRange sqref="R65 J65:K67 Q65:Q67" name="Actividad 16_2_1"/>
    <protectedRange sqref="Q64:R64" name="Actividad 15_2_1"/>
    <protectedRange sqref="L62:Q62 L63:P67 L46:P48" name="Actividad 13_2_1"/>
    <protectedRange sqref="Q46:R48 J45:J48 Q44 L45:P45 R45" name="Actividad 11_2_1"/>
    <protectedRange sqref="Q15:Q16 I25:Q25 I26:J29 L26:Q29"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197">
    <mergeCell ref="G12:G13"/>
    <mergeCell ref="F12:F13"/>
    <mergeCell ref="E12:E13"/>
    <mergeCell ref="D12:D13"/>
    <mergeCell ref="A9:D9"/>
    <mergeCell ref="Q8:R8"/>
    <mergeCell ref="Q9:R9"/>
    <mergeCell ref="B49:B53"/>
    <mergeCell ref="B32:B35"/>
    <mergeCell ref="A44:A45"/>
    <mergeCell ref="B26:B29"/>
    <mergeCell ref="C26:C29"/>
    <mergeCell ref="D26:D29"/>
    <mergeCell ref="A26:A29"/>
    <mergeCell ref="A2:R2"/>
    <mergeCell ref="A3:R3"/>
    <mergeCell ref="A4:R4"/>
    <mergeCell ref="A5:R5"/>
    <mergeCell ref="A8:D8"/>
    <mergeCell ref="A7:R7"/>
    <mergeCell ref="A11:H11"/>
    <mergeCell ref="C12:C13"/>
    <mergeCell ref="R12:R13"/>
    <mergeCell ref="B12:B13"/>
    <mergeCell ref="A12:A13"/>
    <mergeCell ref="M12:Q12"/>
    <mergeCell ref="L12:L13"/>
    <mergeCell ref="K12:K13"/>
    <mergeCell ref="J12:J13"/>
    <mergeCell ref="I12:I13"/>
    <mergeCell ref="H12:H13"/>
    <mergeCell ref="M17:M20"/>
    <mergeCell ref="N17:N20"/>
    <mergeCell ref="O17:O20"/>
    <mergeCell ref="P17:P20"/>
    <mergeCell ref="A17:A20"/>
    <mergeCell ref="B17:B20"/>
    <mergeCell ref="C17:C20"/>
    <mergeCell ref="D17:D20"/>
    <mergeCell ref="E17:E20"/>
    <mergeCell ref="H17:H20"/>
    <mergeCell ref="F17:F20"/>
    <mergeCell ref="G17:G20"/>
    <mergeCell ref="B54:B58"/>
    <mergeCell ref="C54:C58"/>
    <mergeCell ref="Q49:Q53"/>
    <mergeCell ref="D46:D48"/>
    <mergeCell ref="I31:I35"/>
    <mergeCell ref="Q17:Q20"/>
    <mergeCell ref="L17:L20"/>
    <mergeCell ref="R17:R20"/>
    <mergeCell ref="K17:K20"/>
    <mergeCell ref="O54:O58"/>
    <mergeCell ref="R39:R42"/>
    <mergeCell ref="J31:J35"/>
    <mergeCell ref="E49:E53"/>
    <mergeCell ref="Q21:Q23"/>
    <mergeCell ref="F54:F58"/>
    <mergeCell ref="G54:G58"/>
    <mergeCell ref="H54:H58"/>
    <mergeCell ref="I54:I58"/>
    <mergeCell ref="Q39:Q42"/>
    <mergeCell ref="F21:F23"/>
    <mergeCell ref="K21:K23"/>
    <mergeCell ref="E21:E23"/>
    <mergeCell ref="G21:G23"/>
    <mergeCell ref="I21:I23"/>
    <mergeCell ref="R46:R48"/>
    <mergeCell ref="E41:E42"/>
    <mergeCell ref="I39:I42"/>
    <mergeCell ref="J41:J42"/>
    <mergeCell ref="J39:J40"/>
    <mergeCell ref="R54:R58"/>
    <mergeCell ref="L54:L58"/>
    <mergeCell ref="Q54:Q58"/>
    <mergeCell ref="O44:O45"/>
    <mergeCell ref="R44:R45"/>
    <mergeCell ref="F49:F53"/>
    <mergeCell ref="G49:G53"/>
    <mergeCell ref="H49:H53"/>
    <mergeCell ref="I49:I53"/>
    <mergeCell ref="J49:J53"/>
    <mergeCell ref="K49:K53"/>
    <mergeCell ref="E54:E58"/>
    <mergeCell ref="R49:R53"/>
    <mergeCell ref="P54:P58"/>
    <mergeCell ref="L49:L53"/>
    <mergeCell ref="M49:M53"/>
    <mergeCell ref="N49:N53"/>
    <mergeCell ref="I68:L68"/>
    <mergeCell ref="A49:A53"/>
    <mergeCell ref="A31:A38"/>
    <mergeCell ref="C49:C53"/>
    <mergeCell ref="A46:A48"/>
    <mergeCell ref="C46:C48"/>
    <mergeCell ref="D49:D53"/>
    <mergeCell ref="H39:H40"/>
    <mergeCell ref="H41:H42"/>
    <mergeCell ref="C44:C45"/>
    <mergeCell ref="D44:D45"/>
    <mergeCell ref="E44:E45"/>
    <mergeCell ref="G46:G47"/>
    <mergeCell ref="K31:K38"/>
    <mergeCell ref="F41:F42"/>
    <mergeCell ref="F39:F40"/>
    <mergeCell ref="I37:I38"/>
    <mergeCell ref="G41:G42"/>
    <mergeCell ref="G39:G40"/>
    <mergeCell ref="G31:G38"/>
    <mergeCell ref="A54:A58"/>
    <mergeCell ref="A39:A42"/>
    <mergeCell ref="B41:B42"/>
    <mergeCell ref="J37:J38"/>
    <mergeCell ref="A61:R61"/>
    <mergeCell ref="L31:L38"/>
    <mergeCell ref="K46:K48"/>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M21:M23"/>
    <mergeCell ref="N21:N23"/>
    <mergeCell ref="M31:M38"/>
    <mergeCell ref="R31:R38"/>
    <mergeCell ref="O49:O53"/>
    <mergeCell ref="D54:D58"/>
    <mergeCell ref="K54:K58"/>
    <mergeCell ref="P44:P45"/>
    <mergeCell ref="H31:H38"/>
    <mergeCell ref="P49:P53"/>
    <mergeCell ref="M54:M58"/>
    <mergeCell ref="N54:N58"/>
    <mergeCell ref="N39:N42"/>
    <mergeCell ref="O39:O42"/>
    <mergeCell ref="N31:N38"/>
    <mergeCell ref="H46:H47"/>
    <mergeCell ref="J54:J58"/>
    <mergeCell ref="L41:L42"/>
    <mergeCell ref="L39:L40"/>
    <mergeCell ref="I46:I47"/>
    <mergeCell ref="J46:J47"/>
    <mergeCell ref="L46:L47"/>
    <mergeCell ref="M44:M45"/>
    <mergeCell ref="N44:N45"/>
    <mergeCell ref="M26:M29"/>
    <mergeCell ref="N26:N29"/>
    <mergeCell ref="Q31:Q38"/>
    <mergeCell ref="Q44:Q45"/>
    <mergeCell ref="Q46:Q48"/>
    <mergeCell ref="O26:O29"/>
    <mergeCell ref="P26:P29"/>
    <mergeCell ref="E32:E35"/>
    <mergeCell ref="B21:B23"/>
    <mergeCell ref="K26:K29"/>
    <mergeCell ref="L26:L29"/>
    <mergeCell ref="R26:R29"/>
    <mergeCell ref="Q26:Q29"/>
    <mergeCell ref="K44:K45"/>
    <mergeCell ref="B44:B45"/>
    <mergeCell ref="L21:L23"/>
    <mergeCell ref="B37:B38"/>
    <mergeCell ref="E26:E29"/>
    <mergeCell ref="H26:H29"/>
    <mergeCell ref="O21:O23"/>
    <mergeCell ref="P21:P23"/>
    <mergeCell ref="F26:F29"/>
    <mergeCell ref="C41:C42"/>
    <mergeCell ref="M46:M48"/>
    <mergeCell ref="N46:N48"/>
    <mergeCell ref="O46:O48"/>
    <mergeCell ref="P46:P48"/>
    <mergeCell ref="F31:F38"/>
    <mergeCell ref="H21:H23"/>
    <mergeCell ref="A24:R24"/>
    <mergeCell ref="A30:R30"/>
    <mergeCell ref="R21:R23"/>
    <mergeCell ref="J21:J23"/>
    <mergeCell ref="D39:D42"/>
    <mergeCell ref="C31:C38"/>
    <mergeCell ref="M39:M42"/>
    <mergeCell ref="G26:G29"/>
    <mergeCell ref="K39:K42"/>
    <mergeCell ref="O31:O38"/>
    <mergeCell ref="P31:P38"/>
    <mergeCell ref="P39:P42"/>
  </mergeCells>
  <conditionalFormatting sqref="L25:Q25 Q26">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59:P60 L62:P67 L15:P17 L21:P21 L31:P31 L39:P39 L49:Q49 L54:P54 L46:P46 L45 L43:P44 L48 L25:P26">
    <cfRule type="containsText" dxfId="30" priority="43" operator="containsText" text="Cumplido">
      <formula>NOT(ISERROR(SEARCH("Cumplido",L15)))</formula>
    </cfRule>
  </conditionalFormatting>
  <conditionalFormatting sqref="L59:P60 L62:P67 L15:P17 L21:P21 L31:P31 L39:P39 L49:Q49 L54:P54 L46:P46 L45 L43:P44 L48 L25:P26">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5">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0:E42 E64">
      <formula1>2</formula1>
      <formula2>2</formula2>
    </dataValidation>
    <dataValidation type="decimal" showInputMessage="1" showErrorMessage="1" sqref="E15 E17:E20 E26:E29 E32:E39 E44 E47:E58 E63 E66">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C15:C23 B25:C29">
      <formula1>B15</formula1>
    </dataValidation>
    <dataValidation type="decimal" showInputMessage="1" showErrorMessage="1" sqref="E43">
      <formula1>5</formula1>
      <formula2>5</formula2>
    </dataValidation>
    <dataValidation type="custom" showInputMessage="1" showErrorMessage="1" sqref="B31 B15 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15:D23 D25:D29 D62:D67 D31:D44 D46:D60">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custom" allowBlank="1" showInputMessage="1" showErrorMessage="1" sqref="F15:H23 F62:H67">
      <formula1>"T1/T2/T3/T4"</formula1>
    </dataValidation>
    <dataValidation type="custom" allowBlank="1" showInputMessage="1" showErrorMessage="1" sqref="F25:H29">
      <formula1>"T4"</formula1>
    </dataValidation>
    <dataValidation type="custom" showInputMessage="1" showErrorMessage="1" sqref="F31:H60">
      <formula1>"T1/T2/T3/T4"</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L59:L60 L54 L31 L39 L15:L17 L62:L67 L25:L26 L21 L43:L46 L48:L49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7"/>
  <sheetViews>
    <sheetView tabSelected="1" workbookViewId="0">
      <selection activeCell="D14" sqref="D14"/>
    </sheetView>
  </sheetViews>
  <sheetFormatPr baseColWidth="10" defaultColWidth="11.42578125" defaultRowHeight="15"/>
  <cols>
    <col min="2" max="2" width="15.85546875" customWidth="1"/>
    <col min="3" max="3" width="23.42578125" customWidth="1"/>
    <col min="4" max="4" width="18.42578125" style="71" customWidth="1"/>
    <col min="5" max="5" width="18.42578125" style="70" customWidth="1"/>
    <col min="7" max="7" width="0" hidden="1" customWidth="1"/>
    <col min="8" max="13" width="11.42578125" hidden="1" customWidth="1"/>
    <col min="14" max="14" width="0" hidden="1" customWidth="1"/>
  </cols>
  <sheetData>
    <row r="2" spans="2:13" ht="21">
      <c r="B2" s="468" t="s">
        <v>38</v>
      </c>
      <c r="C2" s="468"/>
      <c r="D2" s="468"/>
      <c r="E2" s="468"/>
    </row>
    <row r="3" spans="2:13" ht="15.75" thickBot="1">
      <c r="D3" s="74"/>
      <c r="E3" s="74"/>
    </row>
    <row r="4" spans="2:13" ht="31.5" customHeight="1" thickBot="1">
      <c r="B4" s="469" t="s">
        <v>120</v>
      </c>
      <c r="C4" s="470"/>
      <c r="D4" s="471" t="s">
        <v>119</v>
      </c>
      <c r="E4" s="472"/>
      <c r="H4" s="93" t="s">
        <v>4</v>
      </c>
      <c r="I4" s="93" t="s">
        <v>5</v>
      </c>
      <c r="J4" s="93" t="s">
        <v>27</v>
      </c>
      <c r="K4" s="93" t="s">
        <v>7</v>
      </c>
      <c r="L4" s="93" t="s">
        <v>26</v>
      </c>
      <c r="M4" s="94"/>
    </row>
    <row r="5" spans="2:13" ht="24.95" customHeight="1">
      <c r="B5" s="90" t="s">
        <v>29</v>
      </c>
      <c r="C5" s="84">
        <f>SUM('Evaluación PT 2019'!M15:M23,'Evaluación PT 2019'!M25:M29,'Evaluación PT 2019'!M31:M60,'Evaluación PT 2019'!M62:M67)</f>
        <v>15</v>
      </c>
      <c r="D5" s="78" t="s">
        <v>121</v>
      </c>
      <c r="E5" s="95">
        <f>H9/M9</f>
        <v>0.1</v>
      </c>
      <c r="F5" s="467"/>
      <c r="G5" s="467"/>
      <c r="H5" s="77">
        <f>COUNTIF('Evaluación PT 2019'!L15:L23,"CUMPLIDO")</f>
        <v>1</v>
      </c>
      <c r="I5" s="77">
        <f>COUNTIF('Evaluación PT 2019'!L15:L23,"PARCIAL")</f>
        <v>2</v>
      </c>
      <c r="J5" s="77">
        <f>COUNTIF('Evaluación PT 2019'!L15:L23,"PENDIENTE")</f>
        <v>0</v>
      </c>
      <c r="K5" s="77">
        <f>COUNTIF('Evaluación PT 2019'!L15:L23,"NO CUMPLIDO")</f>
        <v>1</v>
      </c>
      <c r="L5" s="77">
        <f>COUNTIF('Evaluación PT 2019'!L15:L23,"N/A")</f>
        <v>0</v>
      </c>
    </row>
    <row r="6" spans="2:13" ht="24.95" customHeight="1">
      <c r="B6" s="91" t="s">
        <v>30</v>
      </c>
      <c r="C6" s="85">
        <f>SUM('Evaluación PT 2019'!N15:N23,'Evaluación PT 2019'!N25:N29,'Evaluación PT 2019'!N31:N60,'Evaluación PT 2019'!N62:N67)</f>
        <v>9</v>
      </c>
      <c r="D6" s="79" t="s">
        <v>122</v>
      </c>
      <c r="E6" s="83">
        <f>I9/M9</f>
        <v>0.2</v>
      </c>
      <c r="F6" s="467"/>
      <c r="G6" s="467"/>
      <c r="H6" s="77">
        <f>COUNTIF('Evaluación PT 2019'!L25:L29,"CUMPLIDO")</f>
        <v>0</v>
      </c>
      <c r="I6" s="77">
        <f>COUNTIF('Evaluación PT 2019'!L25:L29,"PARCIAL")</f>
        <v>0</v>
      </c>
      <c r="J6" s="77">
        <f>COUNTIF('Evaluación PT 2019'!L25:L29,"PENDIENTE")</f>
        <v>1</v>
      </c>
      <c r="K6" s="77">
        <f>COUNTIF('Evaluación PT 2019'!L25:L29,"NO CUMPLIDO")</f>
        <v>0</v>
      </c>
      <c r="L6" s="77">
        <f>COUNTIF('Evaluación PT 2019'!L25:L29,"N/A")</f>
        <v>0</v>
      </c>
    </row>
    <row r="7" spans="2:13" ht="24.95" customHeight="1">
      <c r="B7" s="91" t="s">
        <v>31</v>
      </c>
      <c r="C7" s="84">
        <f>SUM('Evaluación PT 2019'!O15:O23,'Evaluación PT 2019'!O25:O29,'Evaluación PT 2019'!O31:O60,'Evaluación PT 2019'!O62:O67)</f>
        <v>0</v>
      </c>
      <c r="D7" s="80" t="s">
        <v>123</v>
      </c>
      <c r="E7" s="83">
        <f>J9/M9</f>
        <v>0.5</v>
      </c>
      <c r="F7" s="467"/>
      <c r="G7" s="467"/>
      <c r="H7" s="77">
        <f>COUNTIF('Evaluación PT 2019'!L31:L60,"CUMPLIDO")</f>
        <v>0</v>
      </c>
      <c r="I7" s="77">
        <f>COUNTIF('Evaluación PT 2019'!L31:L60,"PARCIAL")</f>
        <v>1</v>
      </c>
      <c r="J7" s="77">
        <f>COUNTIF('Evaluación PT 2019'!L31:L60,"PENDIENTE")</f>
        <v>6</v>
      </c>
      <c r="K7" s="77">
        <f>COUNTIF('Evaluación PT 2019'!L31:L60,"NO CUMPLIDO")</f>
        <v>2</v>
      </c>
      <c r="L7" s="77">
        <f>COUNTIF('Evaluación PT 2019'!L31:L60,"N/A")</f>
        <v>1</v>
      </c>
    </row>
    <row r="8" spans="2:13" ht="24.95" customHeight="1">
      <c r="B8" s="91" t="s">
        <v>32</v>
      </c>
      <c r="C8" s="84">
        <f>SUM('Evaluación PT 2019'!P15:P23,'Evaluación PT 2019'!P25:P29,'Evaluación PT 2019'!P31:P60,'Evaluación PT 2019'!P62:P67)</f>
        <v>0</v>
      </c>
      <c r="D8" s="81" t="s">
        <v>124</v>
      </c>
      <c r="E8" s="83">
        <f>K9/M9</f>
        <v>0.15</v>
      </c>
      <c r="F8" s="467"/>
      <c r="G8" s="467"/>
      <c r="H8" s="77">
        <f>COUNTIF('Evaluación PT 2019'!L62:L67,"CUMPLIDO")</f>
        <v>1</v>
      </c>
      <c r="I8" s="77">
        <f>COUNTIF('Evaluación PT 2019'!L62:L67,"PARCIAL")</f>
        <v>1</v>
      </c>
      <c r="J8" s="77">
        <f>COUNTIF('Evaluación PT 2019'!L62:L67,"PENDIENTE")</f>
        <v>3</v>
      </c>
      <c r="K8" s="77">
        <f>COUNTIF('Evaluación PT 2019'!L62:L67,"NO CUMPLIDO")</f>
        <v>0</v>
      </c>
      <c r="L8" s="77">
        <f>COUNTIF('Evaluación PT 2019'!L62:L67,"N/A")</f>
        <v>0</v>
      </c>
    </row>
    <row r="9" spans="2:13" ht="24.95" customHeight="1" thickBot="1">
      <c r="B9" s="92" t="s">
        <v>118</v>
      </c>
      <c r="C9" s="89"/>
      <c r="D9" s="82" t="s">
        <v>26</v>
      </c>
      <c r="E9" s="83">
        <f>L9/M9</f>
        <v>0.05</v>
      </c>
      <c r="H9" s="93">
        <f>SUM(H5:H8)</f>
        <v>2</v>
      </c>
      <c r="I9" s="93">
        <f>SUM(I5:I8)</f>
        <v>4</v>
      </c>
      <c r="J9" s="93">
        <f>SUM(J5:J8)</f>
        <v>10</v>
      </c>
      <c r="K9" s="93">
        <f>SUM(K5:K8)</f>
        <v>3</v>
      </c>
      <c r="L9" s="93">
        <f>SUM(L5:L8)</f>
        <v>1</v>
      </c>
      <c r="M9" s="93">
        <f>SUM(H9:L9)</f>
        <v>20</v>
      </c>
    </row>
    <row r="10" spans="2:13" ht="33.75" customHeight="1" thickBot="1">
      <c r="B10" s="75" t="s">
        <v>127</v>
      </c>
      <c r="C10" s="86">
        <f>(C5+C6+C7+C8)-C9</f>
        <v>24</v>
      </c>
      <c r="D10" s="87" t="s">
        <v>126</v>
      </c>
      <c r="E10" s="88">
        <f>E5+E6+E7+E8+E9</f>
        <v>1</v>
      </c>
    </row>
    <row r="13" spans="2:13">
      <c r="D13" s="73"/>
      <c r="E13" s="73"/>
    </row>
    <row r="16" spans="2:13">
      <c r="D16"/>
      <c r="E16"/>
    </row>
    <row r="17" spans="4:5">
      <c r="D17"/>
      <c r="E17"/>
    </row>
    <row r="18" spans="4:5">
      <c r="D18"/>
      <c r="E18"/>
    </row>
    <row r="19" spans="4:5">
      <c r="D19"/>
      <c r="E19"/>
    </row>
    <row r="26" spans="4:5">
      <c r="D26" s="72"/>
    </row>
    <row r="27" spans="4:5">
      <c r="D27" s="72"/>
    </row>
    <row r="33" spans="4:5">
      <c r="D33" s="72"/>
    </row>
    <row r="36" spans="4:5">
      <c r="D36" s="72"/>
      <c r="E36" s="72"/>
    </row>
    <row r="39" spans="4:5">
      <c r="D39" s="72"/>
      <c r="E39" s="72"/>
    </row>
    <row r="46" spans="4:5">
      <c r="D46" s="72"/>
    </row>
    <row r="50" spans="4:4">
      <c r="D50" s="72"/>
    </row>
    <row r="57" spans="4:4">
      <c r="D57" s="72"/>
    </row>
    <row r="63" spans="4:4">
      <c r="D63" s="72"/>
    </row>
    <row r="66" spans="4:4">
      <c r="D66" s="72"/>
    </row>
    <row r="68" spans="4:4">
      <c r="D68" s="72"/>
    </row>
    <row r="92" spans="4:4">
      <c r="D92" s="72"/>
    </row>
    <row r="94" spans="4:4">
      <c r="D94" s="72"/>
    </row>
    <row r="101" spans="4:5">
      <c r="D101" s="72"/>
      <c r="E101" s="72"/>
    </row>
    <row r="115" spans="4:5">
      <c r="D115" s="72"/>
      <c r="E115" s="72"/>
    </row>
    <row r="146" spans="4:4">
      <c r="D146" s="72"/>
    </row>
    <row r="157" spans="4:4">
      <c r="D157" s="72"/>
    </row>
    <row r="178" spans="4:5">
      <c r="D178" s="72"/>
    </row>
    <row r="180" spans="4:5">
      <c r="D180" s="72"/>
    </row>
    <row r="184" spans="4:5">
      <c r="E184" s="71"/>
    </row>
    <row r="185" spans="4:5">
      <c r="D185" s="72"/>
    </row>
    <row r="194" spans="4:4">
      <c r="D194" s="72"/>
    </row>
    <row r="195" spans="4:4">
      <c r="D195" s="72"/>
    </row>
    <row r="198" spans="4:4">
      <c r="D198" s="72"/>
    </row>
    <row r="201" spans="4:4">
      <c r="D201" s="72"/>
    </row>
    <row r="215" spans="4:5">
      <c r="D215" s="72"/>
      <c r="E215" s="72"/>
    </row>
    <row r="217" spans="4:5">
      <c r="D217" s="72"/>
      <c r="E217" s="72"/>
    </row>
  </sheetData>
  <sheetProtection sheet="1" objects="1" scenarios="1" select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6" t="s">
        <v>125</v>
      </c>
    </row>
    <row r="3" spans="2:2" ht="28.5">
      <c r="B3" s="76" t="s">
        <v>122</v>
      </c>
    </row>
    <row r="4" spans="2:2" ht="28.5">
      <c r="B4" s="76" t="s">
        <v>123</v>
      </c>
    </row>
    <row r="5" spans="2:2" ht="28.5">
      <c r="B5" s="76" t="s">
        <v>124</v>
      </c>
    </row>
    <row r="6" spans="2:2" ht="28.5">
      <c r="B6" s="76" t="s">
        <v>26</v>
      </c>
    </row>
    <row r="7" spans="2:2" ht="28.5">
      <c r="B7" s="7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Carlos Acosta</cp:lastModifiedBy>
  <cp:lastPrinted>2018-02-28T17:38:19Z</cp:lastPrinted>
  <dcterms:created xsi:type="dcterms:W3CDTF">2014-10-03T18:34:35Z</dcterms:created>
  <dcterms:modified xsi:type="dcterms:W3CDTF">2019-07-26T13:26:46Z</dcterms:modified>
</cp:coreProperties>
</file>